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/>
  </bookViews>
  <sheets>
    <sheet name="Доходы" sheetId="2" r:id="rId1"/>
  </sheets>
  <definedNames>
    <definedName name="_xlnm.Print_Titles" localSheetId="0">Доходы!$11:$13</definedName>
    <definedName name="_xlnm.Print_Area" localSheetId="0">Доходы!$A$1:$E$102</definedName>
  </definedNames>
  <calcPr calcId="124519"/>
</workbook>
</file>

<file path=xl/calcChain.xml><?xml version="1.0" encoding="utf-8"?>
<calcChain xmlns="http://schemas.openxmlformats.org/spreadsheetml/2006/main">
  <c r="D14" i="2"/>
  <c r="C14"/>
  <c r="D16"/>
  <c r="C16"/>
  <c r="D75"/>
  <c r="C75"/>
  <c r="D77"/>
  <c r="C77"/>
  <c r="D100"/>
  <c r="C100"/>
  <c r="E96"/>
  <c r="E82"/>
  <c r="E83"/>
  <c r="D72"/>
  <c r="C72"/>
  <c r="E67"/>
  <c r="D52"/>
  <c r="C52"/>
  <c r="D49"/>
  <c r="C49"/>
  <c r="D45"/>
  <c r="C45"/>
  <c r="D40"/>
  <c r="C40"/>
  <c r="E40" l="1"/>
  <c r="D32"/>
  <c r="C32"/>
  <c r="D37"/>
  <c r="C37"/>
  <c r="E39"/>
  <c r="E36" l="1"/>
  <c r="E35"/>
  <c r="E34"/>
  <c r="E33"/>
  <c r="E38"/>
  <c r="E37"/>
  <c r="E31"/>
  <c r="C28"/>
  <c r="D23"/>
  <c r="C23"/>
  <c r="E24"/>
  <c r="D28"/>
  <c r="E29"/>
  <c r="D17"/>
  <c r="C17"/>
  <c r="E21"/>
  <c r="E32" l="1"/>
  <c r="E23"/>
  <c r="E28"/>
  <c r="D95"/>
  <c r="C95"/>
  <c r="E98"/>
  <c r="D89"/>
  <c r="C89"/>
  <c r="D80"/>
  <c r="E85"/>
  <c r="C80"/>
  <c r="E86"/>
  <c r="D56"/>
  <c r="C56"/>
  <c r="E61"/>
  <c r="E43"/>
  <c r="C76" l="1"/>
  <c r="D76"/>
  <c r="E17"/>
  <c r="E18"/>
  <c r="E19"/>
  <c r="E22"/>
  <c r="E30"/>
  <c r="E41"/>
  <c r="E42"/>
  <c r="E44"/>
  <c r="E45"/>
  <c r="E46"/>
  <c r="E47"/>
  <c r="E48"/>
  <c r="E49"/>
  <c r="E50"/>
  <c r="E51"/>
  <c r="E52"/>
  <c r="E53"/>
  <c r="E54"/>
  <c r="E55"/>
  <c r="E56"/>
  <c r="E57"/>
  <c r="E58"/>
  <c r="E59"/>
  <c r="E60"/>
  <c r="E62"/>
  <c r="E63"/>
  <c r="E64"/>
  <c r="E65"/>
  <c r="E66"/>
  <c r="E68"/>
  <c r="E69"/>
  <c r="E70"/>
  <c r="E71"/>
  <c r="E75"/>
  <c r="E77"/>
  <c r="E78"/>
  <c r="E79"/>
  <c r="E80"/>
  <c r="E81"/>
  <c r="E84"/>
  <c r="E87"/>
  <c r="E88"/>
  <c r="E89"/>
  <c r="E90"/>
  <c r="E91"/>
  <c r="E92"/>
  <c r="E93"/>
  <c r="E94"/>
  <c r="E95"/>
  <c r="E97"/>
  <c r="E99"/>
  <c r="E100"/>
  <c r="E101"/>
  <c r="E102"/>
  <c r="E76" l="1"/>
  <c r="E16"/>
  <c r="E14" l="1"/>
</calcChain>
</file>

<file path=xl/sharedStrings.xml><?xml version="1.0" encoding="utf-8"?>
<sst xmlns="http://schemas.openxmlformats.org/spreadsheetml/2006/main" count="194" uniqueCount="194">
  <si>
    <t xml:space="preserve">                                                               1. Доходы бюджета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</si>
  <si>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</si>
  <si>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</si>
  <si>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</si>
  <si>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</si>
  <si>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</si>
  <si>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</si>
  <si>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</si>
  <si>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5</t>
  </si>
  <si>
    <t>Доходы бюджета - ИТОГО</t>
  </si>
  <si>
    <t>х</t>
  </si>
  <si>
    <t xml:space="preserve">в том числе: </t>
  </si>
  <si>
    <t xml:space="preserve">  НАЛОГОВЫЕ И НЕНАЛОГОВЫЕ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</si>
  <si>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</si>
  <si>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</si>
  <si>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</si>
  <si>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</si>
  <si>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</si>
  <si>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</si>
  <si>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</si>
  <si>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</si>
  <si>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</si>
  <si>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ПЛАТЕЖИ ПРИ ПОЛЬЗОВАНИИ ПРИРОДНЫМИ РЕСУРСАМИ</t>
  </si>
  <si>
    <t xml:space="preserve"> 000 1120000000 0000 000</t>
  </si>
  <si>
    <t xml:space="preserve">  Плата за сбросы загрязняющих веществ в водные объекты</t>
  </si>
  <si>
    <t xml:space="preserve">  ДОХОДЫ ОТ ОКАЗАНИЯ ПЛАТНЫХ УСЛУГ И КОМПЕНСАЦИИ ЗАТРАТ ГОСУДАРСТВА</t>
  </si>
  <si>
    <t xml:space="preserve">  ДОХОДЫ ОТ ПРОДАЖИ МАТЕРИАЛЬНЫХ И НЕМАТЕРИАЛЬНЫХ АКТИВОВ</t>
  </si>
  <si>
    <t xml:space="preserve">  ШТРАФЫ, САНКЦИИ, ВОЗМЕЩЕНИЕ УЩЕРБА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</si>
  <si>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</si>
  <si>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</si>
  <si>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</si>
  <si>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</si>
  <si>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</si>
  <si>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</si>
  <si>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</si>
  <si>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</si>
  <si>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</si>
  <si>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</si>
  <si>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</si>
  <si>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</si>
  <si>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</si>
  <si>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</si>
  <si>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</si>
  <si>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</si>
  <si>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</si>
  <si>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</si>
  <si>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</si>
  <si>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</si>
  <si>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</si>
  <si>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</si>
  <si>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ПРОЧИЕ БЕЗВОЗМЕЗДНЫЕ ПОСТУПЛЕНИЯ</t>
  </si>
  <si>
    <t>Приложение 1</t>
  </si>
  <si>
    <t>тыс.руб</t>
  </si>
  <si>
    <t>% исполнения бюджета</t>
  </si>
  <si>
    <t>Утверждено</t>
  </si>
  <si>
    <t xml:space="preserve">  Плата за выбросы загрязняющих веществ в атмосферный воздух стационарными объектами</t>
  </si>
  <si>
    <t xml:space="preserve"> 000 101 02010 01 0000 110</t>
  </si>
  <si>
    <t xml:space="preserve"> 000 101 02020 01 0000 110</t>
  </si>
  <si>
    <t xml:space="preserve"> 000 108 03010 01 0000 110</t>
  </si>
  <si>
    <t xml:space="preserve"> 000 112 01010 01 0000 120</t>
  </si>
  <si>
    <t xml:space="preserve"> 000 112 01030 01 0000 120</t>
  </si>
  <si>
    <t xml:space="preserve"> 000 11 601053 01 0000 140</t>
  </si>
  <si>
    <t xml:space="preserve"> 000 116 01063 01 0000 140</t>
  </si>
  <si>
    <t xml:space="preserve"> 000 116 01073 01 0000 140</t>
  </si>
  <si>
    <t xml:space="preserve"> 000 116 01083 01 0000 140</t>
  </si>
  <si>
    <t xml:space="preserve"> 000 116 01143 01 0000 140</t>
  </si>
  <si>
    <t xml:space="preserve"> 000 116 01153 01 0000 140</t>
  </si>
  <si>
    <t xml:space="preserve"> 000 116 01173 01 0000 140</t>
  </si>
  <si>
    <t xml:space="preserve"> 000 116 01193 01 0000 140</t>
  </si>
  <si>
    <t xml:space="preserve"> 000 116 01203 01 0000 140</t>
  </si>
  <si>
    <t xml:space="preserve"> 000 116 10123 01 0000 140</t>
  </si>
  <si>
    <t xml:space="preserve"> 000 116 10129 01 0000 140</t>
  </si>
  <si>
    <t xml:space="preserve"> 000 116 11050 01 0000 140</t>
  </si>
  <si>
    <t xml:space="preserve"> 000 117 01000 00 0000 180</t>
  </si>
  <si>
    <t xml:space="preserve"> 000 202 35930 05 0000 150</t>
  </si>
  <si>
    <t xml:space="preserve"> 000 116 01103 01 0000 140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</si>
  <si>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мелиорациии земель, налагаемые мировыми судьями, комиссиями по делам несовершеннолетних и защите их прав
</t>
  </si>
  <si>
    <t>Субсидии на реализацию мероприятий по модернизации школьных систем образования</t>
  </si>
  <si>
    <t xml:space="preserve"> ДОХОДЫ ОТ ИСПОЛЬЗОВАНИЯ ИМУЩЕСТВА, НАХОДЯЩЕГОСЯ В ГОСУДАРСТВЕННОЙ И МУНИЦИПАЛЬНОЙ СОБСТВЕННОСТИ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</si>
  <si>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</si>
  <si>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000 101 02080 01 0000 110</t>
  </si>
  <si>
    <t xml:space="preserve"> 000 101 02130 01 0000 110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</si>
  <si>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</t>
  </si>
  <si>
    <t>Отчет об исполнении бюджета Щучанского муниципального округа за 2023 год</t>
  </si>
  <si>
    <t>Налог товары (Работы, услуги), реализуемые на территории РФ</t>
  </si>
  <si>
    <t>000 103 02000 01 0000 110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</si>
  <si>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</si>
  <si>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</si>
  <si>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</si>
  <si>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000 103 02240 01 0000 110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</si>
  <si>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</si>
  <si>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</si>
  <si>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</si>
  <si>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</si>
  <si>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 xml:space="preserve"> 000 105 00000 00 0000 000</t>
  </si>
  <si>
    <t xml:space="preserve"> 000 105 02000 02 0000 110</t>
  </si>
  <si>
    <t xml:space="preserve"> 000 105 03000 01 0000 110</t>
  </si>
  <si>
    <t xml:space="preserve"> 000 105 04000 02 0000 110</t>
  </si>
  <si>
    <t xml:space="preserve"> 000 108 00000 00 0000 000</t>
  </si>
  <si>
    <t xml:space="preserve"> 000 111 00000 00 0000 000</t>
  </si>
  <si>
    <t xml:space="preserve"> 000 100 00000 00 0000 000</t>
  </si>
  <si>
    <t xml:space="preserve"> 000 101 02000 01 0000 110</t>
  </si>
  <si>
    <t xml:space="preserve">  НАЛОГИ НА ИМУЩЕСТВО</t>
  </si>
  <si>
    <t xml:space="preserve"> 000 106 00000 00 0000 000</t>
  </si>
  <si>
    <t>Налог на имущество физических лиц</t>
  </si>
  <si>
    <t xml:space="preserve"> 000 106 01000 00 0000 110</t>
  </si>
  <si>
    <t>Земельный налог</t>
  </si>
  <si>
    <t xml:space="preserve"> 000 106 06000 01 0000 110</t>
  </si>
  <si>
    <t>Земельный налог с организаций</t>
  </si>
  <si>
    <t xml:space="preserve"> 000 106 06030 14 0000 110</t>
  </si>
  <si>
    <t>Земельный налог с физических лиц</t>
  </si>
  <si>
    <t>000 106 06040 14 0000 110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</si>
  <si>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</si>
  <si>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000 108 07170 01 0000 110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</si>
  <si>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</si>
  <si>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000 111 05010 00 0000 120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</si>
  <si>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</si>
  <si>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</si>
  <si>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</si>
  <si>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000 111 05070 00 0000 120</t>
  </si>
  <si>
    <t xml:space="preserve">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</si>
  <si>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000 111 09000 00 0000 120</t>
  </si>
  <si>
    <t xml:space="preserve"> 000 112 01040 01 0000 120</t>
  </si>
  <si>
    <t xml:space="preserve">  Плата за размещение отходов производства и потребления</t>
  </si>
  <si>
    <t xml:space="preserve"> 000 113 01994 14 0000 130</t>
  </si>
  <si>
    <t xml:space="preserve"> 000 113 02994 14 0000 130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</si>
  <si>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</si>
  <si>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000 114 02040 14 0000 440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</si>
  <si>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</si>
  <si>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000 114 06012 14 0000 430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</si>
  <si>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</si>
  <si>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000 114 13040 14 0000 410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</si>
  <si>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</si>
  <si>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000 116 09040 14 0000 140</t>
  </si>
  <si>
    <t xml:space="preserve"> 000 117 01040 14 0000 180</t>
  </si>
  <si>
    <t xml:space="preserve"> 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</si>
  <si>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</si>
  <si>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</si>
  <si>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000 202 20216 00 0000 150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</si>
  <si>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</si>
  <si>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</si>
  <si>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</si>
  <si>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000 202 20302 00 0000 150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</si>
  <si>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</si>
  <si>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000 202 25304 00 0000 150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</si>
  <si>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</si>
  <si>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000 202 25467 00 0000 150</t>
  </si>
  <si>
    <t xml:space="preserve"> Субсидии бюджетам на обеспечение комплексного развития сельских территорий</t>
  </si>
  <si>
    <t xml:space="preserve"> 000 202 27576 00 0000 150</t>
  </si>
  <si>
    <t>000 2 02 25750 00 0000 150</t>
  </si>
  <si>
    <t xml:space="preserve">  Прочие субсидии бюджетам муниципальных округов</t>
  </si>
  <si>
    <t xml:space="preserve"> 000 202 29999 00 0000 150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</si>
  <si>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</si>
  <si>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</si>
  <si>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000 202 30024 00 0000 150</t>
  </si>
  <si>
    <t xml:space="preserve"> 000 202 35118 00 0000 150</t>
  </si>
  <si>
    <t xml:space="preserve">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</si>
  <si>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округов на государственную регистрацию актов гражданского состояния</t>
  </si>
  <si>
    <t xml:space="preserve"> 000 202 35120 00 0000 150</t>
  </si>
  <si>
    <t xml:space="preserve"> 000 202 39999 00 0000 150</t>
  </si>
  <si>
    <t xml:space="preserve"> 000 202 45179 00 0000 150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</si>
  <si>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</si>
  <si>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000 202 45303 00 0000 150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</si>
  <si>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</si>
  <si>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000 202 45453 00 0000 150</t>
  </si>
  <si>
    <t xml:space="preserve">  Межбюджетные трансферты, передаваемые бюджетам муниципальных округов на создание виртуальных концертных залов</t>
  </si>
  <si>
    <t>Прочие межбюджетные трансферты, передаваемые бюджетам муниципальных округов</t>
  </si>
  <si>
    <t xml:space="preserve"> 000 202 49999 00 0000 150</t>
  </si>
  <si>
    <t xml:space="preserve"> 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</si>
  <si>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 Прочие безвозмездные поступления в бюджеты муниципальных округов</t>
  </si>
  <si>
    <t xml:space="preserve"> 000 207 04020 00 0000 150</t>
  </si>
  <si>
    <t xml:space="preserve"> 000 207 04050 00 0000 150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</si>
  <si>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</si>
  <si>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000 101 02030 01 0000 110</t>
  </si>
  <si>
    <t xml:space="preserve">  Прочие доходы от оказания платных услуг (работ) получателями средств бюджетов муниципальных округов</t>
  </si>
  <si>
    <t xml:space="preserve">  Прочие доходы от компенсации затрат бюджетов муниципальных округов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</si>
  <si>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</si>
  <si>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000 116 10100 14 0000 140</t>
  </si>
  <si>
    <t xml:space="preserve"> 000 202 15001 14 0000 150</t>
  </si>
  <si>
    <t xml:space="preserve"> 000 202 15002 14 0000 150</t>
  </si>
  <si>
    <t xml:space="preserve"> 000 202 20000 00 0000 150</t>
  </si>
  <si>
    <t xml:space="preserve"> 000 202 00000 00 0000 000</t>
  </si>
  <si>
    <t xml:space="preserve"> 000 202 10000 00 0000 150</t>
  </si>
  <si>
    <t xml:space="preserve"> 000 200 00000 00 0000 000</t>
  </si>
  <si>
    <t xml:space="preserve"> 000 202 30000 00 0000 150</t>
  </si>
  <si>
    <t xml:space="preserve"> 000 202 40000 00 0000 150</t>
  </si>
  <si>
    <t xml:space="preserve"> 000 207 00000 00 0000 000</t>
  </si>
  <si>
    <t xml:space="preserve"> 000 117 00000 00 0000 000</t>
  </si>
  <si>
    <t xml:space="preserve"> 000 116 00000 00 0000 000</t>
  </si>
  <si>
    <t xml:space="preserve"> 000 114 00000 00 0000 000</t>
  </si>
  <si>
    <t xml:space="preserve"> 000 113 00000 00 0000 000</t>
  </si>
  <si>
    <t>"Отчёт об исполнении бюджета Щучанского муниципального округа за 2023 год"</t>
  </si>
  <si>
    <t>к решению Думы Щучанского муниципального округа Курганской области</t>
  </si>
  <si>
    <r>
      <t>от  "_</t>
    </r>
    <r>
      <rPr>
        <u/>
        <sz val="14"/>
        <rFont val="Arial"/>
        <family val="2"/>
        <charset val="204"/>
      </rPr>
      <t>23</t>
    </r>
    <r>
      <rPr>
        <sz val="14"/>
        <rFont val="Arial"/>
        <family val="2"/>
        <charset val="204"/>
      </rPr>
      <t>_" _</t>
    </r>
    <r>
      <rPr>
        <u/>
        <sz val="14"/>
        <rFont val="Arial"/>
        <family val="2"/>
        <charset val="204"/>
      </rPr>
      <t>апреля</t>
    </r>
    <r>
      <rPr>
        <sz val="14"/>
        <rFont val="Arial"/>
        <family val="2"/>
        <charset val="204"/>
      </rPr>
      <t>_ 2024 года  № _</t>
    </r>
    <r>
      <rPr>
        <u/>
        <sz val="14"/>
        <rFont val="Arial"/>
        <family val="2"/>
        <charset val="204"/>
      </rPr>
      <t>14</t>
    </r>
    <r>
      <rPr>
        <sz val="14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</si>
</sst>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"/>
    <numFmt numFmtId="166" formatCode="0.0"/>
  </numFmts>
  <fonts count="28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2"/>
      <name val="Arial"/>
      <family val="2"/>
      <charset val="204"/>
    </font>
    <font>
      <b/>
      <sz val="14"/>
      <color indexed="8"/>
      <name val="Arial Cyr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sz val="14"/>
      <name val="Calibri"/>
      <family val="2"/>
      <scheme val="minor"/>
    </font>
    <font>
      <sz val="16"/>
      <color rgb="FF000000"/>
      <name val="Arial"/>
      <family val="2"/>
      <charset val="204"/>
    </font>
    <font>
      <b/>
      <sz val="16"/>
      <color indexed="8"/>
      <name val="Arial Cyr"/>
      <charset val="204"/>
    </font>
    <font>
      <b/>
      <sz val="16"/>
      <color rgb="FF000000"/>
      <name val="Arial"/>
      <family val="2"/>
      <charset val="204"/>
    </font>
    <font>
      <u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22">
    <xf numFmtId="0" fontId="0" fillId="0" borderId="0" xfId="0"/>
    <xf numFmtId="0" fontId="0" fillId="0" borderId="0" xfId="0" applyProtection="1">
      <protection locked="0"/>
    </xf>
    <xf numFmtId="0" fontId="18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1" xfId="0" applyFont="1" applyBorder="1" applyAlignment="1" applyProtection="1">
      <protection locked="0"/>
    </xf>
    <xf numFmtId="0" fontId="20" fillId="0" borderId="1" xfId="18" applyNumberFormat="1" applyFont="1" applyBorder="1" applyAlignment="1" applyProtection="1">
      <alignment horizontal="center"/>
    </xf>
    <xf numFmtId="0" fontId="21" fillId="0" borderId="1" xfId="5" applyNumberFormat="1" applyFont="1" applyAlignment="1" applyProtection="1">
      <alignment horizontal="right"/>
    </xf>
    <xf numFmtId="165" fontId="21" fillId="0" borderId="1" xfId="20" applyNumberFormat="1" applyFont="1" applyBorder="1" applyProtection="1">
      <alignment horizontal="right"/>
    </xf>
    <xf numFmtId="0" fontId="21" fillId="0" borderId="1" xfId="5" applyNumberFormat="1" applyFont="1" applyProtection="1"/>
    <xf numFmtId="0" fontId="21" fillId="0" borderId="1" xfId="27" applyFont="1" applyBorder="1">
      <alignment wrapText="1"/>
    </xf>
    <xf numFmtId="49" fontId="21" fillId="0" borderId="1" xfId="22" applyNumberFormat="1" applyFont="1" applyBorder="1" applyProtection="1"/>
    <xf numFmtId="0" fontId="21" fillId="0" borderId="1" xfId="11" applyNumberFormat="1" applyFont="1" applyProtection="1">
      <alignment horizontal="left"/>
    </xf>
    <xf numFmtId="165" fontId="21" fillId="0" borderId="1" xfId="22" applyNumberFormat="1" applyFont="1" applyBorder="1" applyProtection="1"/>
    <xf numFmtId="0" fontId="21" fillId="0" borderId="1" xfId="5" applyNumberFormat="1" applyFont="1" applyBorder="1" applyProtection="1"/>
    <xf numFmtId="49" fontId="21" fillId="0" borderId="1" xfId="22" applyNumberFormat="1" applyFont="1" applyProtection="1"/>
    <xf numFmtId="49" fontId="21" fillId="0" borderId="48" xfId="35" applyNumberFormat="1" applyFont="1" applyBorder="1" applyProtection="1">
      <alignment horizontal="center" vertical="center" wrapText="1"/>
    </xf>
    <xf numFmtId="49" fontId="21" fillId="0" borderId="48" xfId="36" applyNumberFormat="1" applyFont="1" applyBorder="1" applyProtection="1">
      <alignment horizontal="center" vertical="center" wrapText="1"/>
    </xf>
    <xf numFmtId="49" fontId="21" fillId="0" borderId="5" xfId="36" applyNumberFormat="1" applyFont="1" applyBorder="1" applyProtection="1">
      <alignment horizontal="center" vertical="center" wrapText="1"/>
    </xf>
    <xf numFmtId="49" fontId="21" fillId="0" borderId="53" xfId="35" applyFont="1" applyBorder="1" applyAlignment="1">
      <alignment horizontal="center" vertical="center" wrapText="1"/>
    </xf>
    <xf numFmtId="0" fontId="21" fillId="0" borderId="1" xfId="18" applyNumberFormat="1" applyFont="1" applyProtection="1"/>
    <xf numFmtId="0" fontId="21" fillId="0" borderId="1" xfId="52" applyNumberFormat="1" applyFont="1" applyBorder="1" applyProtection="1"/>
    <xf numFmtId="0" fontId="23" fillId="0" borderId="0" xfId="0" applyFont="1" applyProtection="1">
      <protection locked="0"/>
    </xf>
    <xf numFmtId="0" fontId="24" fillId="0" borderId="1" xfId="5" applyNumberFormat="1" applyFont="1" applyProtection="1"/>
    <xf numFmtId="0" fontId="24" fillId="0" borderId="1" xfId="11" applyNumberFormat="1" applyFont="1" applyProtection="1">
      <alignment horizontal="left"/>
    </xf>
    <xf numFmtId="0" fontId="24" fillId="0" borderId="1" xfId="52" applyNumberFormat="1" applyFont="1" applyBorder="1" applyProtection="1"/>
    <xf numFmtId="166" fontId="24" fillId="4" borderId="1" xfId="15" applyNumberFormat="1" applyFont="1" applyFill="1" applyBorder="1" applyProtection="1"/>
    <xf numFmtId="0" fontId="24" fillId="2" borderId="1" xfId="54" applyNumberFormat="1" applyFont="1" applyProtection="1"/>
    <xf numFmtId="49" fontId="17" fillId="4" borderId="47" xfId="39" applyNumberFormat="1" applyFont="1" applyFill="1" applyBorder="1" applyAlignment="1" applyProtection="1">
      <alignment horizontal="center" vertical="center"/>
    </xf>
    <xf numFmtId="166" fontId="26" fillId="4" borderId="53" xfId="15" applyNumberFormat="1" applyFont="1" applyFill="1" applyBorder="1" applyAlignment="1" applyProtection="1">
      <alignment horizontal="center" vertical="center"/>
    </xf>
    <xf numFmtId="49" fontId="21" fillId="4" borderId="48" xfId="45" applyNumberFormat="1" applyFont="1" applyFill="1" applyBorder="1" applyAlignment="1" applyProtection="1">
      <alignment horizontal="center" vertical="center"/>
    </xf>
    <xf numFmtId="49" fontId="17" fillId="4" borderId="47" xfId="50" applyNumberFormat="1" applyFont="1" applyFill="1" applyBorder="1" applyAlignment="1" applyProtection="1">
      <alignment horizontal="center" vertical="center"/>
    </xf>
    <xf numFmtId="165" fontId="26" fillId="4" borderId="47" xfId="40" applyNumberFormat="1" applyFont="1" applyFill="1" applyBorder="1" applyAlignment="1" applyProtection="1">
      <alignment horizontal="center" vertical="center"/>
    </xf>
    <xf numFmtId="49" fontId="21" fillId="4" borderId="30" xfId="50" applyNumberFormat="1" applyFont="1" applyFill="1" applyBorder="1" applyAlignment="1" applyProtection="1">
      <alignment horizontal="center" vertical="center"/>
    </xf>
    <xf numFmtId="165" fontId="24" fillId="4" borderId="30" xfId="40" applyNumberFormat="1" applyFont="1" applyFill="1" applyBorder="1" applyAlignment="1" applyProtection="1">
      <alignment horizontal="center" vertical="center"/>
    </xf>
    <xf numFmtId="165" fontId="24" fillId="4" borderId="51" xfId="40" applyNumberFormat="1" applyFont="1" applyFill="1" applyBorder="1" applyAlignment="1" applyProtection="1">
      <alignment horizontal="center" vertical="center"/>
    </xf>
    <xf numFmtId="166" fontId="24" fillId="4" borderId="74" xfId="15" applyNumberFormat="1" applyFont="1" applyFill="1" applyBorder="1" applyAlignment="1" applyProtection="1">
      <alignment horizontal="center" vertical="center"/>
    </xf>
    <xf numFmtId="166" fontId="24" fillId="4" borderId="67" xfId="15" applyNumberFormat="1" applyFont="1" applyFill="1" applyBorder="1" applyAlignment="1" applyProtection="1">
      <alignment horizontal="center" vertical="center"/>
    </xf>
    <xf numFmtId="166" fontId="24" fillId="4" borderId="73" xfId="15" applyNumberFormat="1" applyFont="1" applyFill="1" applyBorder="1" applyAlignment="1" applyProtection="1">
      <alignment horizontal="center" vertical="center"/>
    </xf>
    <xf numFmtId="49" fontId="21" fillId="4" borderId="16" xfId="50" applyNumberFormat="1" applyFont="1" applyFill="1" applyBorder="1" applyAlignment="1" applyProtection="1">
      <alignment horizontal="center" vertical="center"/>
    </xf>
    <xf numFmtId="165" fontId="24" fillId="4" borderId="16" xfId="40" applyNumberFormat="1" applyFont="1" applyFill="1" applyBorder="1" applyAlignment="1" applyProtection="1">
      <alignment horizontal="center" vertical="center"/>
    </xf>
    <xf numFmtId="165" fontId="24" fillId="4" borderId="46" xfId="40" applyNumberFormat="1" applyFont="1" applyFill="1" applyBorder="1" applyAlignment="1" applyProtection="1">
      <alignment horizontal="center" vertical="center"/>
    </xf>
    <xf numFmtId="49" fontId="21" fillId="4" borderId="24" xfId="50" applyNumberFormat="1" applyFont="1" applyFill="1" applyBorder="1" applyAlignment="1" applyProtection="1">
      <alignment horizontal="center" vertical="center"/>
    </xf>
    <xf numFmtId="165" fontId="24" fillId="4" borderId="24" xfId="40" applyNumberFormat="1" applyFont="1" applyFill="1" applyBorder="1" applyAlignment="1" applyProtection="1">
      <alignment horizontal="center" vertical="center"/>
    </xf>
    <xf numFmtId="165" fontId="24" fillId="4" borderId="52" xfId="40" applyNumberFormat="1" applyFont="1" applyFill="1" applyBorder="1" applyAlignment="1" applyProtection="1">
      <alignment horizontal="center" vertical="center"/>
    </xf>
    <xf numFmtId="166" fontId="24" fillId="4" borderId="63" xfId="15" applyNumberFormat="1" applyFont="1" applyFill="1" applyBorder="1" applyAlignment="1" applyProtection="1">
      <alignment horizontal="center" vertical="center"/>
    </xf>
    <xf numFmtId="166" fontId="26" fillId="4" borderId="75" xfId="15" applyNumberFormat="1" applyFont="1" applyFill="1" applyBorder="1" applyAlignment="1" applyProtection="1">
      <alignment horizontal="center" vertical="center"/>
    </xf>
    <xf numFmtId="166" fontId="24" fillId="4" borderId="53" xfId="15" applyNumberFormat="1" applyFont="1" applyFill="1" applyBorder="1" applyAlignment="1" applyProtection="1">
      <alignment horizontal="center" vertical="center"/>
    </xf>
    <xf numFmtId="49" fontId="21" fillId="4" borderId="71" xfId="50" applyNumberFormat="1" applyFont="1" applyFill="1" applyBorder="1" applyAlignment="1" applyProtection="1">
      <alignment horizontal="center" vertical="center"/>
    </xf>
    <xf numFmtId="165" fontId="24" fillId="4" borderId="71" xfId="40" applyNumberFormat="1" applyFont="1" applyFill="1" applyBorder="1" applyAlignment="1" applyProtection="1">
      <alignment horizontal="center" vertical="center"/>
    </xf>
    <xf numFmtId="165" fontId="24" fillId="4" borderId="72" xfId="40" applyNumberFormat="1" applyFont="1" applyFill="1" applyBorder="1" applyAlignment="1" applyProtection="1">
      <alignment horizontal="center" vertical="center"/>
    </xf>
    <xf numFmtId="49" fontId="21" fillId="4" borderId="47" xfId="50" applyNumberFormat="1" applyFont="1" applyFill="1" applyBorder="1" applyAlignment="1" applyProtection="1">
      <alignment horizontal="center" vertical="center"/>
    </xf>
    <xf numFmtId="165" fontId="24" fillId="4" borderId="47" xfId="40" applyNumberFormat="1" applyFont="1" applyFill="1" applyBorder="1" applyAlignment="1" applyProtection="1">
      <alignment horizontal="center" vertical="center"/>
    </xf>
    <xf numFmtId="165" fontId="24" fillId="4" borderId="50" xfId="40" applyNumberFormat="1" applyFont="1" applyFill="1" applyBorder="1" applyAlignment="1" applyProtection="1">
      <alignment horizontal="center" vertical="center"/>
    </xf>
    <xf numFmtId="0" fontId="0" fillId="4" borderId="0" xfId="0" applyFont="1" applyFill="1" applyProtection="1">
      <protection locked="0"/>
    </xf>
    <xf numFmtId="165" fontId="24" fillId="4" borderId="48" xfId="45" applyNumberFormat="1" applyFont="1" applyFill="1" applyBorder="1" applyAlignment="1" applyProtection="1">
      <alignment horizontal="center" vertical="center"/>
    </xf>
    <xf numFmtId="165" fontId="24" fillId="4" borderId="5" xfId="45" applyNumberFormat="1" applyFont="1" applyFill="1" applyBorder="1" applyAlignment="1" applyProtection="1">
      <alignment horizontal="center" vertical="center"/>
    </xf>
    <xf numFmtId="0" fontId="21" fillId="0" borderId="1" xfId="2" applyFont="1" applyBorder="1" applyAlignment="1">
      <alignment horizontal="right" wrapText="1"/>
    </xf>
    <xf numFmtId="165" fontId="21" fillId="0" borderId="1" xfId="2" applyNumberFormat="1" applyFont="1" applyBorder="1" applyAlignment="1" applyProtection="1">
      <alignment horizontal="right" wrapText="1"/>
    </xf>
    <xf numFmtId="49" fontId="17" fillId="4" borderId="62" xfId="50" applyNumberFormat="1" applyFont="1" applyFill="1" applyBorder="1" applyAlignment="1" applyProtection="1">
      <alignment horizontal="center" vertical="center"/>
    </xf>
    <xf numFmtId="165" fontId="26" fillId="4" borderId="62" xfId="40" applyNumberFormat="1" applyFont="1" applyFill="1" applyBorder="1" applyAlignment="1" applyProtection="1">
      <alignment horizontal="center" vertical="center"/>
    </xf>
    <xf numFmtId="166" fontId="26" fillId="4" borderId="78" xfId="15" applyNumberFormat="1" applyFont="1" applyFill="1" applyBorder="1" applyAlignment="1" applyProtection="1">
      <alignment horizontal="center" vertical="center"/>
    </xf>
    <xf numFmtId="49" fontId="21" fillId="0" borderId="76" xfId="50" applyNumberFormat="1" applyFont="1" applyBorder="1" applyAlignment="1" applyProtection="1">
      <alignment horizontal="center" vertical="center"/>
    </xf>
    <xf numFmtId="165" fontId="24" fillId="0" borderId="76" xfId="40" applyNumberFormat="1" applyFont="1" applyBorder="1" applyAlignment="1" applyProtection="1">
      <alignment horizontal="center" vertical="center"/>
    </xf>
    <xf numFmtId="49" fontId="17" fillId="4" borderId="76" xfId="50" applyNumberFormat="1" applyFont="1" applyFill="1" applyBorder="1" applyAlignment="1" applyProtection="1">
      <alignment horizontal="center" vertical="center"/>
    </xf>
    <xf numFmtId="165" fontId="26" fillId="4" borderId="76" xfId="40" applyNumberFormat="1" applyFont="1" applyFill="1" applyBorder="1" applyAlignment="1" applyProtection="1">
      <alignment horizontal="center" vertical="center"/>
    </xf>
    <xf numFmtId="166" fontId="24" fillId="4" borderId="79" xfId="15" applyNumberFormat="1" applyFont="1" applyFill="1" applyBorder="1" applyAlignment="1" applyProtection="1">
      <alignment horizontal="center" vertical="center"/>
    </xf>
    <xf numFmtId="49" fontId="21" fillId="4" borderId="76" xfId="50" applyNumberFormat="1" applyFont="1" applyFill="1" applyBorder="1" applyAlignment="1" applyProtection="1">
      <alignment horizontal="center" vertical="center"/>
    </xf>
    <xf numFmtId="165" fontId="24" fillId="4" borderId="76" xfId="40" applyNumberFormat="1" applyFont="1" applyFill="1" applyBorder="1" applyAlignment="1" applyProtection="1">
      <alignment horizontal="center" vertical="center"/>
    </xf>
    <xf numFmtId="0" fontId="21" fillId="4" borderId="69" xfId="48" applyNumberFormat="1" applyFont="1" applyFill="1" applyBorder="1" applyAlignment="1" applyProtection="1">
      <alignment vertical="center" wrapText="1"/>
    </xf>
    <xf numFmtId="0" fontId="21" fillId="0" borderId="1" xfId="1" applyNumberFormat="1" applyFont="1" applyBorder="1" applyAlignment="1" applyProtection="1">
      <alignment vertical="top"/>
    </xf>
    <xf numFmtId="0" fontId="21" fillId="0" borderId="1" xfId="11" applyNumberFormat="1" applyFont="1" applyBorder="1" applyAlignment="1" applyProtection="1">
      <alignment vertical="top"/>
    </xf>
    <xf numFmtId="0" fontId="21" fillId="0" borderId="1" xfId="1" applyNumberFormat="1" applyFont="1" applyAlignment="1" applyProtection="1">
      <alignment vertical="top"/>
    </xf>
    <xf numFmtId="0" fontId="21" fillId="0" borderId="1" xfId="5" applyNumberFormat="1" applyFont="1" applyAlignment="1" applyProtection="1">
      <alignment vertical="top"/>
    </xf>
    <xf numFmtId="0" fontId="17" fillId="0" borderId="1" xfId="1" applyNumberFormat="1" applyFont="1" applyAlignment="1" applyProtection="1">
      <alignment vertical="top"/>
    </xf>
    <xf numFmtId="49" fontId="21" fillId="0" borderId="64" xfId="35" applyNumberFormat="1" applyFont="1" applyBorder="1" applyAlignment="1" applyProtection="1">
      <alignment vertical="top" wrapText="1"/>
    </xf>
    <xf numFmtId="0" fontId="17" fillId="4" borderId="49" xfId="37" applyNumberFormat="1" applyFont="1" applyFill="1" applyBorder="1" applyAlignment="1" applyProtection="1">
      <alignment vertical="top" wrapText="1"/>
    </xf>
    <xf numFmtId="0" fontId="21" fillId="4" borderId="65" xfId="43" applyNumberFormat="1" applyFont="1" applyFill="1" applyBorder="1" applyAlignment="1" applyProtection="1">
      <alignment vertical="top" wrapText="1"/>
    </xf>
    <xf numFmtId="0" fontId="17" fillId="4" borderId="49" xfId="48" applyNumberFormat="1" applyFont="1" applyFill="1" applyBorder="1" applyAlignment="1" applyProtection="1">
      <alignment vertical="top" wrapText="1"/>
    </xf>
    <xf numFmtId="0" fontId="21" fillId="4" borderId="66" xfId="48" applyNumberFormat="1" applyFont="1" applyFill="1" applyBorder="1" applyAlignment="1" applyProtection="1">
      <alignment vertical="top" wrapText="1"/>
    </xf>
    <xf numFmtId="0" fontId="17" fillId="4" borderId="77" xfId="48" applyNumberFormat="1" applyFont="1" applyFill="1" applyBorder="1" applyAlignment="1" applyProtection="1">
      <alignment vertical="top" wrapText="1"/>
    </xf>
    <xf numFmtId="0" fontId="21" fillId="4" borderId="49" xfId="48" applyNumberFormat="1" applyFont="1" applyFill="1" applyBorder="1" applyAlignment="1" applyProtection="1">
      <alignment vertical="top" wrapText="1"/>
    </xf>
    <xf numFmtId="0" fontId="21" fillId="4" borderId="69" xfId="48" applyNumberFormat="1" applyFont="1" applyFill="1" applyBorder="1" applyAlignment="1" applyProtection="1">
      <alignment vertical="top" wrapText="1"/>
    </xf>
    <xf numFmtId="0" fontId="21" fillId="4" borderId="68" xfId="48" applyNumberFormat="1" applyFont="1" applyFill="1" applyBorder="1" applyAlignment="1" applyProtection="1">
      <alignment vertical="top" wrapText="1"/>
    </xf>
    <xf numFmtId="0" fontId="22" fillId="4" borderId="68" xfId="48" applyNumberFormat="1" applyFont="1" applyFill="1" applyBorder="1" applyAlignment="1" applyProtection="1">
      <alignment vertical="top" wrapText="1"/>
    </xf>
    <xf numFmtId="0" fontId="21" fillId="4" borderId="70" xfId="48" applyNumberFormat="1" applyFont="1" applyFill="1" applyBorder="1" applyAlignment="1" applyProtection="1">
      <alignment vertical="top" wrapText="1"/>
    </xf>
    <xf numFmtId="0" fontId="21" fillId="0" borderId="1" xfId="18" applyNumberFormat="1" applyFont="1" applyAlignment="1" applyProtection="1">
      <alignment vertical="top"/>
    </xf>
    <xf numFmtId="0" fontId="23" fillId="0" borderId="0" xfId="0" applyFont="1" applyAlignment="1" applyProtection="1">
      <alignment vertical="top"/>
      <protection locked="0"/>
    </xf>
    <xf numFmtId="0" fontId="17" fillId="4" borderId="80" xfId="48" applyNumberFormat="1" applyFont="1" applyFill="1" applyBorder="1" applyAlignment="1" applyProtection="1">
      <alignment vertical="top" wrapText="1"/>
    </xf>
    <xf numFmtId="49" fontId="17" fillId="4" borderId="57" xfId="50" applyNumberFormat="1" applyFont="1" applyFill="1" applyBorder="1" applyAlignment="1" applyProtection="1">
      <alignment horizontal="center" vertical="center"/>
    </xf>
    <xf numFmtId="165" fontId="26" fillId="4" borderId="57" xfId="40" applyNumberFormat="1" applyFont="1" applyFill="1" applyBorder="1" applyAlignment="1" applyProtection="1">
      <alignment horizontal="center" vertical="center"/>
    </xf>
    <xf numFmtId="166" fontId="26" fillId="4" borderId="81" xfId="15" applyNumberFormat="1" applyFont="1" applyFill="1" applyBorder="1" applyAlignment="1" applyProtection="1">
      <alignment horizontal="center" vertical="center"/>
    </xf>
    <xf numFmtId="49" fontId="21" fillId="0" borderId="82" xfId="50" applyNumberFormat="1" applyFont="1" applyBorder="1" applyAlignment="1" applyProtection="1">
      <alignment horizontal="center" vertical="center"/>
    </xf>
    <xf numFmtId="165" fontId="24" fillId="0" borderId="82" xfId="40" applyNumberFormat="1" applyFont="1" applyBorder="1" applyAlignment="1" applyProtection="1">
      <alignment horizontal="center" vertical="center"/>
    </xf>
    <xf numFmtId="49" fontId="21" fillId="4" borderId="82" xfId="50" applyNumberFormat="1" applyFont="1" applyFill="1" applyBorder="1" applyAlignment="1" applyProtection="1">
      <alignment horizontal="center" vertical="center"/>
    </xf>
    <xf numFmtId="165" fontId="24" fillId="4" borderId="82" xfId="40" applyNumberFormat="1" applyFont="1" applyFill="1" applyBorder="1" applyAlignment="1" applyProtection="1">
      <alignment horizontal="center" vertical="center"/>
    </xf>
    <xf numFmtId="49" fontId="17" fillId="4" borderId="83" xfId="50" applyNumberFormat="1" applyFont="1" applyFill="1" applyBorder="1" applyAlignment="1" applyProtection="1">
      <alignment horizontal="center" vertical="center"/>
    </xf>
    <xf numFmtId="165" fontId="26" fillId="4" borderId="83" xfId="40" applyNumberFormat="1" applyFont="1" applyFill="1" applyBorder="1" applyAlignment="1" applyProtection="1">
      <alignment horizontal="center" vertical="center"/>
    </xf>
    <xf numFmtId="0" fontId="17" fillId="4" borderId="84" xfId="48" applyNumberFormat="1" applyFont="1" applyFill="1" applyBorder="1" applyAlignment="1" applyProtection="1">
      <alignment vertical="top" wrapText="1"/>
    </xf>
    <xf numFmtId="49" fontId="17" fillId="4" borderId="85" xfId="50" applyNumberFormat="1" applyFont="1" applyFill="1" applyBorder="1" applyAlignment="1" applyProtection="1">
      <alignment horizontal="center" vertical="center"/>
    </xf>
    <xf numFmtId="165" fontId="26" fillId="4" borderId="85" xfId="40" applyNumberFormat="1" applyFont="1" applyFill="1" applyBorder="1" applyAlignment="1" applyProtection="1">
      <alignment horizontal="center" vertical="center"/>
    </xf>
    <xf numFmtId="0" fontId="21" fillId="4" borderId="86" xfId="48" applyNumberFormat="1" applyFont="1" applyFill="1" applyBorder="1" applyAlignment="1" applyProtection="1">
      <alignment vertical="top" wrapText="1"/>
    </xf>
    <xf numFmtId="0" fontId="21" fillId="0" borderId="86" xfId="48" applyNumberFormat="1" applyFont="1" applyBorder="1" applyAlignment="1" applyProtection="1">
      <alignment vertical="top" wrapText="1"/>
    </xf>
    <xf numFmtId="0" fontId="21" fillId="0" borderId="87" xfId="48" applyNumberFormat="1" applyFont="1" applyBorder="1" applyAlignment="1" applyProtection="1">
      <alignment vertical="top" wrapText="1"/>
    </xf>
    <xf numFmtId="0" fontId="21" fillId="4" borderId="87" xfId="48" applyNumberFormat="1" applyFont="1" applyFill="1" applyBorder="1" applyAlignment="1" applyProtection="1">
      <alignment vertical="top" wrapText="1"/>
    </xf>
    <xf numFmtId="0" fontId="17" fillId="4" borderId="88" xfId="48" applyNumberFormat="1" applyFont="1" applyFill="1" applyBorder="1" applyAlignment="1" applyProtection="1">
      <alignment vertical="top" wrapText="1"/>
    </xf>
    <xf numFmtId="166" fontId="26" fillId="4" borderId="74" xfId="15" applyNumberFormat="1" applyFont="1" applyFill="1" applyBorder="1" applyAlignment="1" applyProtection="1">
      <alignment horizontal="center" vertical="center"/>
    </xf>
    <xf numFmtId="0" fontId="17" fillId="4" borderId="86" xfId="48" applyNumberFormat="1" applyFont="1" applyFill="1" applyBorder="1" applyAlignment="1" applyProtection="1">
      <alignment vertical="top" wrapText="1"/>
    </xf>
    <xf numFmtId="166" fontId="26" fillId="4" borderId="67" xfId="15" applyNumberFormat="1" applyFont="1" applyFill="1" applyBorder="1" applyAlignment="1" applyProtection="1">
      <alignment horizontal="center" vertical="center"/>
    </xf>
    <xf numFmtId="0" fontId="25" fillId="0" borderId="1" xfId="18" applyNumberFormat="1" applyFont="1" applyBorder="1" applyAlignment="1" applyProtection="1">
      <alignment horizontal="center"/>
    </xf>
    <xf numFmtId="0" fontId="22" fillId="0" borderId="0" xfId="0" applyFont="1" applyAlignment="1" applyProtection="1">
      <alignment horizontal="right"/>
      <protection locked="0"/>
    </xf>
    <xf numFmtId="0" fontId="22" fillId="0" borderId="1" xfId="0" applyFont="1" applyBorder="1" applyAlignment="1" applyProtection="1">
      <alignment horizontal="right"/>
      <protection locked="0"/>
    </xf>
    <xf numFmtId="49" fontId="26" fillId="0" borderId="54" xfId="35" applyNumberFormat="1" applyFont="1" applyBorder="1" applyAlignment="1" applyProtection="1">
      <alignment vertical="top" wrapText="1"/>
    </xf>
    <xf numFmtId="49" fontId="26" fillId="0" borderId="59" xfId="35" applyFont="1" applyBorder="1" applyAlignment="1">
      <alignment vertical="top" wrapText="1"/>
    </xf>
    <xf numFmtId="49" fontId="26" fillId="0" borderId="55" xfId="35" applyNumberFormat="1" applyFont="1" applyBorder="1" applyProtection="1">
      <alignment horizontal="center" vertical="center" wrapText="1"/>
    </xf>
    <xf numFmtId="49" fontId="26" fillId="0" borderId="60" xfId="35" applyFont="1" applyBorder="1">
      <alignment horizontal="center" vertical="center" wrapText="1"/>
    </xf>
    <xf numFmtId="49" fontId="17" fillId="0" borderId="58" xfId="35" applyFont="1" applyBorder="1" applyAlignment="1">
      <alignment horizontal="center" vertical="center" wrapText="1"/>
    </xf>
    <xf numFmtId="49" fontId="17" fillId="0" borderId="63" xfId="35" applyFont="1" applyBorder="1" applyAlignment="1">
      <alignment horizontal="center" vertical="center" wrapText="1"/>
    </xf>
    <xf numFmtId="165" fontId="26" fillId="0" borderId="56" xfId="35" applyNumberFormat="1" applyFont="1" applyBorder="1" applyAlignment="1">
      <alignment horizontal="center" vertical="center" wrapText="1"/>
    </xf>
    <xf numFmtId="165" fontId="26" fillId="0" borderId="61" xfId="35" applyNumberFormat="1" applyFont="1" applyBorder="1" applyAlignment="1">
      <alignment horizontal="center" vertical="center" wrapText="1"/>
    </xf>
    <xf numFmtId="49" fontId="26" fillId="0" borderId="57" xfId="35" applyFont="1" applyBorder="1" applyAlignment="1">
      <alignment horizontal="center" vertical="center" wrapText="1"/>
    </xf>
    <xf numFmtId="49" fontId="26" fillId="0" borderId="62" xfId="35" applyFont="1" applyBorder="1" applyAlignment="1">
      <alignment horizontal="center" vertical="center" wrapText="1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4"/>
  <sheetViews>
    <sheetView tabSelected="1" zoomScale="60" zoomScaleNormal="60" zoomScaleSheetLayoutView="50" workbookViewId="0">
      <selection activeCell="A3" sqref="A3:E3"/>
    </sheetView>
  </sheetViews>
  <sheetFormatPr defaultColWidth="8.85546875" defaultRowHeight="18.75"/>
  <cols>
    <col min="1" max="1" width="69.85546875" style="87" customWidth="1"/>
    <col min="2" max="2" width="35.7109375" style="22" customWidth="1"/>
    <col min="3" max="3" width="26.7109375" style="22" customWidth="1"/>
    <col min="4" max="4" width="22.42578125" style="22" customWidth="1"/>
    <col min="5" max="5" width="17.42578125" style="22" customWidth="1"/>
    <col min="6" max="16384" width="8.85546875" style="1"/>
  </cols>
  <sheetData>
    <row r="1" spans="1:6" ht="18">
      <c r="A1" s="70"/>
      <c r="B1" s="57"/>
      <c r="C1" s="58"/>
      <c r="D1" s="110" t="s">
        <v>51</v>
      </c>
      <c r="E1" s="110"/>
      <c r="F1" s="4"/>
    </row>
    <row r="2" spans="1:6" ht="18">
      <c r="A2" s="111" t="s">
        <v>192</v>
      </c>
      <c r="B2" s="111"/>
      <c r="C2" s="111"/>
      <c r="D2" s="111"/>
      <c r="E2" s="111"/>
      <c r="F2" s="5"/>
    </row>
    <row r="3" spans="1:6" ht="18">
      <c r="A3" s="111" t="s">
        <v>193</v>
      </c>
      <c r="B3" s="111"/>
      <c r="C3" s="111"/>
      <c r="D3" s="111"/>
      <c r="E3" s="111"/>
      <c r="F3" s="4"/>
    </row>
    <row r="4" spans="1:6" ht="18">
      <c r="A4" s="111" t="s">
        <v>191</v>
      </c>
      <c r="B4" s="111"/>
      <c r="C4" s="111"/>
      <c r="D4" s="111"/>
      <c r="E4" s="111"/>
      <c r="F4" s="4"/>
    </row>
    <row r="5" spans="1:6" ht="18">
      <c r="A5" s="71"/>
      <c r="B5" s="10"/>
      <c r="C5" s="8"/>
      <c r="D5" s="9"/>
      <c r="E5" s="9"/>
    </row>
    <row r="6" spans="1:6" ht="20.25">
      <c r="A6" s="109" t="s">
        <v>83</v>
      </c>
      <c r="B6" s="109"/>
      <c r="C6" s="109"/>
      <c r="D6" s="109"/>
      <c r="E6" s="109"/>
      <c r="F6" s="6"/>
    </row>
    <row r="7" spans="1:6" ht="18">
      <c r="A7" s="71"/>
      <c r="B7" s="11"/>
      <c r="C7" s="8"/>
      <c r="D7" s="9"/>
      <c r="E7" s="9"/>
    </row>
    <row r="8" spans="1:6" ht="18">
      <c r="A8" s="72"/>
      <c r="B8" s="12"/>
      <c r="C8" s="13"/>
      <c r="D8" s="14"/>
      <c r="E8" s="9"/>
    </row>
    <row r="9" spans="1:6" ht="18">
      <c r="A9" s="73"/>
      <c r="B9" s="9"/>
      <c r="C9" s="9"/>
      <c r="D9" s="9"/>
      <c r="E9" s="9"/>
    </row>
    <row r="10" spans="1:6" ht="21" thickBot="1">
      <c r="A10" s="74" t="s">
        <v>0</v>
      </c>
      <c r="B10" s="24"/>
      <c r="C10" s="15"/>
      <c r="D10" s="7" t="s">
        <v>52</v>
      </c>
      <c r="E10" s="9"/>
    </row>
    <row r="11" spans="1:6" ht="15">
      <c r="A11" s="112" t="s">
        <v>1</v>
      </c>
      <c r="B11" s="114" t="s">
        <v>2</v>
      </c>
      <c r="C11" s="118" t="s">
        <v>54</v>
      </c>
      <c r="D11" s="120" t="s">
        <v>3</v>
      </c>
      <c r="E11" s="116" t="s">
        <v>53</v>
      </c>
    </row>
    <row r="12" spans="1:6" ht="62.45" customHeight="1" thickBot="1">
      <c r="A12" s="113"/>
      <c r="B12" s="115"/>
      <c r="C12" s="119"/>
      <c r="D12" s="121"/>
      <c r="E12" s="117"/>
    </row>
    <row r="13" spans="1:6" thickBot="1">
      <c r="A13" s="75" t="s">
        <v>4</v>
      </c>
      <c r="B13" s="16" t="s">
        <v>5</v>
      </c>
      <c r="C13" s="17" t="s">
        <v>6</v>
      </c>
      <c r="D13" s="18" t="s">
        <v>7</v>
      </c>
      <c r="E13" s="19" t="s">
        <v>8</v>
      </c>
    </row>
    <row r="14" spans="1:6" s="2" customFormat="1" ht="21" thickBot="1">
      <c r="A14" s="76" t="s">
        <v>9</v>
      </c>
      <c r="B14" s="28" t="s">
        <v>10</v>
      </c>
      <c r="C14" s="32">
        <f>C16+C75</f>
        <v>895176.83</v>
      </c>
      <c r="D14" s="32">
        <f>D16+D75</f>
        <v>871545.02999999991</v>
      </c>
      <c r="E14" s="29">
        <f>D14/C14*100</f>
        <v>97.360096998935958</v>
      </c>
    </row>
    <row r="15" spans="1:6" s="3" customFormat="1" ht="21" thickBot="1">
      <c r="A15" s="77" t="s">
        <v>11</v>
      </c>
      <c r="B15" s="30"/>
      <c r="C15" s="55"/>
      <c r="D15" s="56"/>
      <c r="E15" s="29"/>
    </row>
    <row r="16" spans="1:6" s="2" customFormat="1" ht="21" thickBot="1">
      <c r="A16" s="78" t="s">
        <v>12</v>
      </c>
      <c r="B16" s="31" t="s">
        <v>100</v>
      </c>
      <c r="C16" s="32">
        <f>C17+C23+C28+C32+C37+C40+C45+C49+C52+C56+C72</f>
        <v>213251.63</v>
      </c>
      <c r="D16" s="32">
        <f>D17+D23+D28+D32+D37+D40+D45+D49+D52+D56+D72</f>
        <v>217776.73</v>
      </c>
      <c r="E16" s="29">
        <f t="shared" ref="E16:E87" si="0">D16/C16*100</f>
        <v>102.12195329995836</v>
      </c>
    </row>
    <row r="17" spans="1:5" s="2" customFormat="1" ht="20.25">
      <c r="A17" s="88" t="s">
        <v>13</v>
      </c>
      <c r="B17" s="89" t="s">
        <v>101</v>
      </c>
      <c r="C17" s="90">
        <f>C18+C19+C20+C21+C22</f>
        <v>148671.19999999998</v>
      </c>
      <c r="D17" s="90">
        <f>D18+D19+D20+D21+D22</f>
        <v>153196.29999999999</v>
      </c>
      <c r="E17" s="91">
        <f t="shared" si="0"/>
        <v>103.04369642540048</v>
      </c>
    </row>
    <row r="18" spans="1:5" s="3" customFormat="1" ht="108">
      <c r="A18" s="101" t="s">
        <v>14</v>
      </c>
      <c r="B18" s="67" t="s">
        <v>56</v>
      </c>
      <c r="C18" s="68">
        <v>147156.5</v>
      </c>
      <c r="D18" s="68">
        <v>151674.29999999999</v>
      </c>
      <c r="E18" s="37">
        <f t="shared" si="0"/>
        <v>103.07006486291803</v>
      </c>
    </row>
    <row r="19" spans="1:5" ht="162">
      <c r="A19" s="102" t="s">
        <v>15</v>
      </c>
      <c r="B19" s="62" t="s">
        <v>57</v>
      </c>
      <c r="C19" s="63">
        <v>10.9</v>
      </c>
      <c r="D19" s="63">
        <v>10.9</v>
      </c>
      <c r="E19" s="37">
        <f t="shared" si="0"/>
        <v>100</v>
      </c>
    </row>
    <row r="20" spans="1:5" ht="72">
      <c r="A20" s="102" t="s">
        <v>172</v>
      </c>
      <c r="B20" s="62" t="s">
        <v>173</v>
      </c>
      <c r="C20" s="63">
        <v>1079.8</v>
      </c>
      <c r="D20" s="63">
        <v>1080.7</v>
      </c>
      <c r="E20" s="37"/>
    </row>
    <row r="21" spans="1:5" ht="163.15" customHeight="1">
      <c r="A21" s="102" t="s">
        <v>79</v>
      </c>
      <c r="B21" s="62" t="s">
        <v>80</v>
      </c>
      <c r="C21" s="63">
        <v>30.2</v>
      </c>
      <c r="D21" s="63">
        <v>34.6</v>
      </c>
      <c r="E21" s="37">
        <f t="shared" ref="E21" si="1">D21/C21*100</f>
        <v>114.56953642384107</v>
      </c>
    </row>
    <row r="22" spans="1:5" ht="72.75" thickBot="1">
      <c r="A22" s="103" t="s">
        <v>82</v>
      </c>
      <c r="B22" s="92" t="s">
        <v>81</v>
      </c>
      <c r="C22" s="93">
        <v>393.8</v>
      </c>
      <c r="D22" s="93">
        <v>395.8</v>
      </c>
      <c r="E22" s="38">
        <f t="shared" si="0"/>
        <v>100.50787201625191</v>
      </c>
    </row>
    <row r="23" spans="1:5" ht="36">
      <c r="A23" s="88" t="s">
        <v>84</v>
      </c>
      <c r="B23" s="89" t="s">
        <v>85</v>
      </c>
      <c r="C23" s="90">
        <f>C24+C25+C26+C27</f>
        <v>10372.469999999999</v>
      </c>
      <c r="D23" s="90">
        <f>D24+D25+D26+D27</f>
        <v>10372.469999999999</v>
      </c>
      <c r="E23" s="91">
        <f t="shared" ref="E23:E24" si="2">D23/C23*100</f>
        <v>100</v>
      </c>
    </row>
    <row r="24" spans="1:5" s="2" customFormat="1" ht="108">
      <c r="A24" s="102" t="s">
        <v>86</v>
      </c>
      <c r="B24" s="62" t="s">
        <v>87</v>
      </c>
      <c r="C24" s="63">
        <v>5374.5</v>
      </c>
      <c r="D24" s="63">
        <v>5374.5</v>
      </c>
      <c r="E24" s="37">
        <f t="shared" si="2"/>
        <v>100</v>
      </c>
    </row>
    <row r="25" spans="1:5" s="2" customFormat="1" ht="126">
      <c r="A25" s="102" t="s">
        <v>88</v>
      </c>
      <c r="B25" s="62" t="s">
        <v>89</v>
      </c>
      <c r="C25" s="63">
        <v>28.07</v>
      </c>
      <c r="D25" s="63">
        <v>28.07</v>
      </c>
      <c r="E25" s="37"/>
    </row>
    <row r="26" spans="1:5" ht="108">
      <c r="A26" s="102" t="s">
        <v>90</v>
      </c>
      <c r="B26" s="62" t="s">
        <v>91</v>
      </c>
      <c r="C26" s="63">
        <v>4969.8999999999996</v>
      </c>
      <c r="D26" s="63">
        <v>5555</v>
      </c>
      <c r="E26" s="37"/>
    </row>
    <row r="27" spans="1:5" ht="108.75" thickBot="1">
      <c r="A27" s="103" t="s">
        <v>92</v>
      </c>
      <c r="B27" s="92" t="s">
        <v>93</v>
      </c>
      <c r="C27" s="93">
        <v>0</v>
      </c>
      <c r="D27" s="93">
        <v>-585.1</v>
      </c>
      <c r="E27" s="38"/>
    </row>
    <row r="28" spans="1:5" ht="21" thickBot="1">
      <c r="A28" s="78" t="s">
        <v>16</v>
      </c>
      <c r="B28" s="31" t="s">
        <v>94</v>
      </c>
      <c r="C28" s="32">
        <f>C29+C30+C31</f>
        <v>2350.8000000000002</v>
      </c>
      <c r="D28" s="32">
        <f>D29+D30+D31</f>
        <v>2350.8000000000002</v>
      </c>
      <c r="E28" s="29">
        <f t="shared" si="0"/>
        <v>100</v>
      </c>
    </row>
    <row r="29" spans="1:5" s="2" customFormat="1" ht="36.75" thickBot="1">
      <c r="A29" s="81" t="s">
        <v>17</v>
      </c>
      <c r="B29" s="51" t="s">
        <v>95</v>
      </c>
      <c r="C29" s="52">
        <v>-195.1</v>
      </c>
      <c r="D29" s="53">
        <v>-195.1</v>
      </c>
      <c r="E29" s="47">
        <f t="shared" si="0"/>
        <v>100</v>
      </c>
    </row>
    <row r="30" spans="1:5" s="54" customFormat="1" ht="20.25">
      <c r="A30" s="82" t="s">
        <v>18</v>
      </c>
      <c r="B30" s="42" t="s">
        <v>96</v>
      </c>
      <c r="C30" s="43">
        <v>735.1</v>
      </c>
      <c r="D30" s="44">
        <v>735.1</v>
      </c>
      <c r="E30" s="66">
        <f t="shared" si="0"/>
        <v>100</v>
      </c>
    </row>
    <row r="31" spans="1:5" s="3" customFormat="1" ht="36.75" thickBot="1">
      <c r="A31" s="104" t="s">
        <v>19</v>
      </c>
      <c r="B31" s="94" t="s">
        <v>97</v>
      </c>
      <c r="C31" s="95">
        <v>1810.8</v>
      </c>
      <c r="D31" s="95">
        <v>1810.8</v>
      </c>
      <c r="E31" s="38">
        <f t="shared" si="0"/>
        <v>100</v>
      </c>
    </row>
    <row r="32" spans="1:5" s="2" customFormat="1" ht="21" thickBot="1">
      <c r="A32" s="98" t="s">
        <v>102</v>
      </c>
      <c r="B32" s="99" t="s">
        <v>103</v>
      </c>
      <c r="C32" s="100">
        <f>C33+C34</f>
        <v>13846.2</v>
      </c>
      <c r="D32" s="100">
        <f>D33+D34</f>
        <v>13846.2</v>
      </c>
      <c r="E32" s="46">
        <f t="shared" ref="E32:E36" si="3">D32/C32*100</f>
        <v>100</v>
      </c>
    </row>
    <row r="33" spans="1:5" s="3" customFormat="1" ht="20.25">
      <c r="A33" s="105" t="s">
        <v>104</v>
      </c>
      <c r="B33" s="96" t="s">
        <v>105</v>
      </c>
      <c r="C33" s="97">
        <v>3910.5</v>
      </c>
      <c r="D33" s="97">
        <v>3910.5</v>
      </c>
      <c r="E33" s="106">
        <f t="shared" si="3"/>
        <v>100</v>
      </c>
    </row>
    <row r="34" spans="1:5" s="3" customFormat="1" ht="20.25">
      <c r="A34" s="107" t="s">
        <v>106</v>
      </c>
      <c r="B34" s="64" t="s">
        <v>107</v>
      </c>
      <c r="C34" s="65">
        <v>9935.7000000000007</v>
      </c>
      <c r="D34" s="65">
        <v>9935.7000000000007</v>
      </c>
      <c r="E34" s="108">
        <f t="shared" si="3"/>
        <v>100</v>
      </c>
    </row>
    <row r="35" spans="1:5" s="3" customFormat="1" ht="20.25">
      <c r="A35" s="101" t="s">
        <v>108</v>
      </c>
      <c r="B35" s="67" t="s">
        <v>109</v>
      </c>
      <c r="C35" s="68">
        <v>5007.5</v>
      </c>
      <c r="D35" s="68">
        <v>5007.5</v>
      </c>
      <c r="E35" s="37">
        <f t="shared" si="3"/>
        <v>100</v>
      </c>
    </row>
    <row r="36" spans="1:5" s="3" customFormat="1" ht="20.25">
      <c r="A36" s="101" t="s">
        <v>110</v>
      </c>
      <c r="B36" s="67" t="s">
        <v>111</v>
      </c>
      <c r="C36" s="68">
        <v>4928.2</v>
      </c>
      <c r="D36" s="68">
        <v>4928.2</v>
      </c>
      <c r="E36" s="37">
        <f t="shared" si="3"/>
        <v>100</v>
      </c>
    </row>
    <row r="37" spans="1:5" s="3" customFormat="1" ht="21" thickBot="1">
      <c r="A37" s="80" t="s">
        <v>20</v>
      </c>
      <c r="B37" s="59" t="s">
        <v>98</v>
      </c>
      <c r="C37" s="60">
        <f>C38+C39</f>
        <v>3120.7000000000003</v>
      </c>
      <c r="D37" s="60">
        <f>D38+D39</f>
        <v>3120.7000000000003</v>
      </c>
      <c r="E37" s="61">
        <f t="shared" si="0"/>
        <v>100</v>
      </c>
    </row>
    <row r="38" spans="1:5" s="3" customFormat="1" ht="72">
      <c r="A38" s="83" t="s">
        <v>21</v>
      </c>
      <c r="B38" s="39" t="s">
        <v>58</v>
      </c>
      <c r="C38" s="40">
        <v>3119.3</v>
      </c>
      <c r="D38" s="41">
        <v>3119.3</v>
      </c>
      <c r="E38" s="36">
        <f t="shared" si="0"/>
        <v>100</v>
      </c>
    </row>
    <row r="39" spans="1:5" s="3" customFormat="1" ht="54.75" thickBot="1">
      <c r="A39" s="82" t="s">
        <v>112</v>
      </c>
      <c r="B39" s="42" t="s">
        <v>113</v>
      </c>
      <c r="C39" s="43">
        <v>1.4</v>
      </c>
      <c r="D39" s="44">
        <v>1.4</v>
      </c>
      <c r="E39" s="45">
        <f t="shared" ref="E39:E40" si="4">D39/C39*100</f>
        <v>100</v>
      </c>
    </row>
    <row r="40" spans="1:5" s="2" customFormat="1" ht="54.75" thickBot="1">
      <c r="A40" s="78" t="s">
        <v>78</v>
      </c>
      <c r="B40" s="31" t="s">
        <v>99</v>
      </c>
      <c r="C40" s="32">
        <f>C41+C42+C43+C44</f>
        <v>7635.0999999999995</v>
      </c>
      <c r="D40" s="32">
        <f t="shared" ref="D40" si="5">D41+D42+D43+D44</f>
        <v>7635.0999999999995</v>
      </c>
      <c r="E40" s="45">
        <f t="shared" si="4"/>
        <v>100</v>
      </c>
    </row>
    <row r="41" spans="1:5" s="3" customFormat="1" ht="90">
      <c r="A41" s="83" t="s">
        <v>114</v>
      </c>
      <c r="B41" s="39" t="s">
        <v>115</v>
      </c>
      <c r="C41" s="40">
        <v>1444.6</v>
      </c>
      <c r="D41" s="41">
        <v>1444.6</v>
      </c>
      <c r="E41" s="36">
        <f t="shared" si="0"/>
        <v>100</v>
      </c>
    </row>
    <row r="42" spans="1:5" s="3" customFormat="1" ht="126">
      <c r="A42" s="83" t="s">
        <v>116</v>
      </c>
      <c r="B42" s="39" t="s">
        <v>117</v>
      </c>
      <c r="C42" s="40">
        <v>318.3</v>
      </c>
      <c r="D42" s="41">
        <v>318.3</v>
      </c>
      <c r="E42" s="37">
        <f t="shared" si="0"/>
        <v>100</v>
      </c>
    </row>
    <row r="43" spans="1:5" s="3" customFormat="1" ht="54">
      <c r="A43" s="84" t="s">
        <v>118</v>
      </c>
      <c r="B43" s="39" t="s">
        <v>119</v>
      </c>
      <c r="C43" s="40">
        <v>4862.5</v>
      </c>
      <c r="D43" s="41">
        <v>4862.5</v>
      </c>
      <c r="E43" s="37">
        <f t="shared" ref="E43" si="6">D43/C43*100</f>
        <v>100</v>
      </c>
    </row>
    <row r="44" spans="1:5" s="3" customFormat="1" ht="108.75" thickBot="1">
      <c r="A44" s="83" t="s">
        <v>120</v>
      </c>
      <c r="B44" s="39" t="s">
        <v>121</v>
      </c>
      <c r="C44" s="40">
        <v>1009.7</v>
      </c>
      <c r="D44" s="41">
        <v>1009.7</v>
      </c>
      <c r="E44" s="37">
        <f t="shared" si="0"/>
        <v>100</v>
      </c>
    </row>
    <row r="45" spans="1:5" s="3" customFormat="1" ht="36.75" thickBot="1">
      <c r="A45" s="78" t="s">
        <v>22</v>
      </c>
      <c r="B45" s="31" t="s">
        <v>23</v>
      </c>
      <c r="C45" s="32">
        <f>C46+C47+C48</f>
        <v>82.76</v>
      </c>
      <c r="D45" s="32">
        <f>D46+D47+D48</f>
        <v>82.76</v>
      </c>
      <c r="E45" s="29">
        <f t="shared" si="0"/>
        <v>100</v>
      </c>
    </row>
    <row r="46" spans="1:5" s="2" customFormat="1" ht="36">
      <c r="A46" s="83" t="s">
        <v>55</v>
      </c>
      <c r="B46" s="39" t="s">
        <v>59</v>
      </c>
      <c r="C46" s="40">
        <v>70.900000000000006</v>
      </c>
      <c r="D46" s="41">
        <v>70.900000000000006</v>
      </c>
      <c r="E46" s="36">
        <f t="shared" si="0"/>
        <v>100</v>
      </c>
    </row>
    <row r="47" spans="1:5" s="3" customFormat="1" ht="36">
      <c r="A47" s="83" t="s">
        <v>24</v>
      </c>
      <c r="B47" s="39" t="s">
        <v>60</v>
      </c>
      <c r="C47" s="40">
        <v>0.06</v>
      </c>
      <c r="D47" s="41">
        <v>0.06</v>
      </c>
      <c r="E47" s="37">
        <f t="shared" si="0"/>
        <v>100</v>
      </c>
    </row>
    <row r="48" spans="1:5" s="3" customFormat="1" ht="36.75" thickBot="1">
      <c r="A48" s="83" t="s">
        <v>123</v>
      </c>
      <c r="B48" s="39" t="s">
        <v>122</v>
      </c>
      <c r="C48" s="40">
        <v>11.8</v>
      </c>
      <c r="D48" s="41">
        <v>11.8</v>
      </c>
      <c r="E48" s="37">
        <f t="shared" si="0"/>
        <v>100</v>
      </c>
    </row>
    <row r="49" spans="1:5" s="3" customFormat="1" ht="36.75" thickBot="1">
      <c r="A49" s="78" t="s">
        <v>25</v>
      </c>
      <c r="B49" s="31" t="s">
        <v>190</v>
      </c>
      <c r="C49" s="32">
        <f>SUM(C50:C51)</f>
        <v>17994.2</v>
      </c>
      <c r="D49" s="32">
        <f>SUM(D50:D51)</f>
        <v>17994.2</v>
      </c>
      <c r="E49" s="29">
        <f t="shared" si="0"/>
        <v>100</v>
      </c>
    </row>
    <row r="50" spans="1:5" s="2" customFormat="1" ht="54">
      <c r="A50" s="83" t="s">
        <v>174</v>
      </c>
      <c r="B50" s="39" t="s">
        <v>124</v>
      </c>
      <c r="C50" s="40">
        <v>14993.6</v>
      </c>
      <c r="D50" s="41">
        <v>14993.6</v>
      </c>
      <c r="E50" s="36">
        <f t="shared" si="0"/>
        <v>100</v>
      </c>
    </row>
    <row r="51" spans="1:5" s="3" customFormat="1" ht="36.75" thickBot="1">
      <c r="A51" s="82" t="s">
        <v>175</v>
      </c>
      <c r="B51" s="42" t="s">
        <v>125</v>
      </c>
      <c r="C51" s="43">
        <v>3000.6</v>
      </c>
      <c r="D51" s="44">
        <v>3000.6</v>
      </c>
      <c r="E51" s="38">
        <f t="shared" si="0"/>
        <v>100</v>
      </c>
    </row>
    <row r="52" spans="1:5" s="3" customFormat="1" ht="36.75" thickBot="1">
      <c r="A52" s="78" t="s">
        <v>26</v>
      </c>
      <c r="B52" s="31" t="s">
        <v>189</v>
      </c>
      <c r="C52" s="32">
        <f>SUM(C53:C55)</f>
        <v>8440</v>
      </c>
      <c r="D52" s="32">
        <f>SUM(D53:D55)</f>
        <v>8440</v>
      </c>
      <c r="E52" s="29">
        <f t="shared" si="0"/>
        <v>100</v>
      </c>
    </row>
    <row r="53" spans="1:5" s="3" customFormat="1" ht="126">
      <c r="A53" s="84" t="s">
        <v>126</v>
      </c>
      <c r="B53" s="39" t="s">
        <v>127</v>
      </c>
      <c r="C53" s="40">
        <v>25.5</v>
      </c>
      <c r="D53" s="41">
        <v>25.5</v>
      </c>
      <c r="E53" s="36">
        <f t="shared" si="0"/>
        <v>100</v>
      </c>
    </row>
    <row r="54" spans="1:5" s="3" customFormat="1" ht="72">
      <c r="A54" s="83" t="s">
        <v>128</v>
      </c>
      <c r="B54" s="39" t="s">
        <v>129</v>
      </c>
      <c r="C54" s="40">
        <v>2548</v>
      </c>
      <c r="D54" s="41">
        <v>2548</v>
      </c>
      <c r="E54" s="37">
        <f t="shared" si="0"/>
        <v>100</v>
      </c>
    </row>
    <row r="55" spans="1:5" s="3" customFormat="1" ht="52.15" customHeight="1" thickBot="1">
      <c r="A55" s="83" t="s">
        <v>130</v>
      </c>
      <c r="B55" s="39" t="s">
        <v>131</v>
      </c>
      <c r="C55" s="40">
        <v>5866.5</v>
      </c>
      <c r="D55" s="41">
        <v>5866.5</v>
      </c>
      <c r="E55" s="38">
        <f t="shared" si="0"/>
        <v>100</v>
      </c>
    </row>
    <row r="56" spans="1:5" s="3" customFormat="1" ht="21" thickBot="1">
      <c r="A56" s="78" t="s">
        <v>27</v>
      </c>
      <c r="B56" s="31" t="s">
        <v>188</v>
      </c>
      <c r="C56" s="32">
        <f>SUM(C57:C71)</f>
        <v>779.40000000000009</v>
      </c>
      <c r="D56" s="32">
        <f>SUM(D57:D71)</f>
        <v>779.40000000000009</v>
      </c>
      <c r="E56" s="29">
        <f>D56/C56*100</f>
        <v>100</v>
      </c>
    </row>
    <row r="57" spans="1:5" s="3" customFormat="1" ht="108.6" customHeight="1">
      <c r="A57" s="83" t="s">
        <v>28</v>
      </c>
      <c r="B57" s="39" t="s">
        <v>61</v>
      </c>
      <c r="C57" s="40">
        <v>11.7</v>
      </c>
      <c r="D57" s="41">
        <v>11.7</v>
      </c>
      <c r="E57" s="36">
        <f t="shared" si="0"/>
        <v>100</v>
      </c>
    </row>
    <row r="58" spans="1:5" s="3" customFormat="1" ht="142.9" customHeight="1">
      <c r="A58" s="83" t="s">
        <v>29</v>
      </c>
      <c r="B58" s="39" t="s">
        <v>62</v>
      </c>
      <c r="C58" s="40">
        <v>66.400000000000006</v>
      </c>
      <c r="D58" s="41">
        <v>66.400000000000006</v>
      </c>
      <c r="E58" s="37">
        <f t="shared" si="0"/>
        <v>100</v>
      </c>
    </row>
    <row r="59" spans="1:5" s="3" customFormat="1" ht="109.9" customHeight="1">
      <c r="A59" s="83" t="s">
        <v>30</v>
      </c>
      <c r="B59" s="39" t="s">
        <v>63</v>
      </c>
      <c r="C59" s="40">
        <v>12.8</v>
      </c>
      <c r="D59" s="41">
        <v>12.8</v>
      </c>
      <c r="E59" s="37">
        <f t="shared" si="0"/>
        <v>100</v>
      </c>
    </row>
    <row r="60" spans="1:5" s="3" customFormat="1" ht="126">
      <c r="A60" s="83" t="s">
        <v>31</v>
      </c>
      <c r="B60" s="39" t="s">
        <v>64</v>
      </c>
      <c r="C60" s="40">
        <v>11.7</v>
      </c>
      <c r="D60" s="41">
        <v>11.7</v>
      </c>
      <c r="E60" s="37">
        <f t="shared" si="0"/>
        <v>100</v>
      </c>
    </row>
    <row r="61" spans="1:5" s="3" customFormat="1" ht="124.15" customHeight="1">
      <c r="A61" s="83" t="s">
        <v>76</v>
      </c>
      <c r="B61" s="39" t="s">
        <v>75</v>
      </c>
      <c r="C61" s="40">
        <v>3</v>
      </c>
      <c r="D61" s="41">
        <v>3</v>
      </c>
      <c r="E61" s="37">
        <f t="shared" ref="E61" si="7">D61/C61*100</f>
        <v>100</v>
      </c>
    </row>
    <row r="62" spans="1:5" s="3" customFormat="1" ht="144">
      <c r="A62" s="83" t="s">
        <v>32</v>
      </c>
      <c r="B62" s="39" t="s">
        <v>65</v>
      </c>
      <c r="C62" s="40">
        <v>72.7</v>
      </c>
      <c r="D62" s="41">
        <v>72.7</v>
      </c>
      <c r="E62" s="37">
        <f t="shared" si="0"/>
        <v>100</v>
      </c>
    </row>
    <row r="63" spans="1:5" s="3" customFormat="1" ht="180">
      <c r="A63" s="83" t="s">
        <v>33</v>
      </c>
      <c r="B63" s="39" t="s">
        <v>66</v>
      </c>
      <c r="C63" s="40">
        <v>22.2</v>
      </c>
      <c r="D63" s="41">
        <v>22.2</v>
      </c>
      <c r="E63" s="37">
        <f t="shared" si="0"/>
        <v>100</v>
      </c>
    </row>
    <row r="64" spans="1:5" s="2" customFormat="1" ht="126">
      <c r="A64" s="83" t="s">
        <v>34</v>
      </c>
      <c r="B64" s="39" t="s">
        <v>67</v>
      </c>
      <c r="C64" s="40">
        <v>4</v>
      </c>
      <c r="D64" s="41">
        <v>4</v>
      </c>
      <c r="E64" s="37">
        <f t="shared" si="0"/>
        <v>100</v>
      </c>
    </row>
    <row r="65" spans="1:5" s="3" customFormat="1" ht="126">
      <c r="A65" s="83" t="s">
        <v>35</v>
      </c>
      <c r="B65" s="39" t="s">
        <v>68</v>
      </c>
      <c r="C65" s="40">
        <v>71.400000000000006</v>
      </c>
      <c r="D65" s="41">
        <v>71.400000000000006</v>
      </c>
      <c r="E65" s="37">
        <f t="shared" si="0"/>
        <v>100</v>
      </c>
    </row>
    <row r="66" spans="1:5" s="3" customFormat="1" ht="144">
      <c r="A66" s="83" t="s">
        <v>36</v>
      </c>
      <c r="B66" s="39" t="s">
        <v>69</v>
      </c>
      <c r="C66" s="40">
        <v>31.1</v>
      </c>
      <c r="D66" s="41">
        <v>31.1</v>
      </c>
      <c r="E66" s="37">
        <f t="shared" si="0"/>
        <v>100</v>
      </c>
    </row>
    <row r="67" spans="1:5" s="2" customFormat="1" ht="54">
      <c r="A67" s="83" t="s">
        <v>176</v>
      </c>
      <c r="B67" s="39" t="s">
        <v>177</v>
      </c>
      <c r="C67" s="40">
        <v>15.8</v>
      </c>
      <c r="D67" s="41">
        <v>15.8</v>
      </c>
      <c r="E67" s="37">
        <f t="shared" ref="E67" si="8">D67/C67*100</f>
        <v>100</v>
      </c>
    </row>
    <row r="68" spans="1:5" s="2" customFormat="1" ht="72">
      <c r="A68" s="83" t="s">
        <v>132</v>
      </c>
      <c r="B68" s="39" t="s">
        <v>133</v>
      </c>
      <c r="C68" s="40">
        <v>96</v>
      </c>
      <c r="D68" s="41">
        <v>96</v>
      </c>
      <c r="E68" s="37">
        <f t="shared" si="0"/>
        <v>100</v>
      </c>
    </row>
    <row r="69" spans="1:5" s="2" customFormat="1" ht="108">
      <c r="A69" s="83" t="s">
        <v>37</v>
      </c>
      <c r="B69" s="39" t="s">
        <v>70</v>
      </c>
      <c r="C69" s="40">
        <v>84.9</v>
      </c>
      <c r="D69" s="41">
        <v>84.9</v>
      </c>
      <c r="E69" s="37">
        <f t="shared" si="0"/>
        <v>100</v>
      </c>
    </row>
    <row r="70" spans="1:5" s="2" customFormat="1" ht="108">
      <c r="A70" s="83" t="s">
        <v>38</v>
      </c>
      <c r="B70" s="39" t="s">
        <v>71</v>
      </c>
      <c r="C70" s="40">
        <v>0.2</v>
      </c>
      <c r="D70" s="41">
        <v>0.2</v>
      </c>
      <c r="E70" s="37">
        <f t="shared" si="0"/>
        <v>100</v>
      </c>
    </row>
    <row r="71" spans="1:5" s="3" customFormat="1" ht="162.75" thickBot="1">
      <c r="A71" s="82" t="s">
        <v>39</v>
      </c>
      <c r="B71" s="42" t="s">
        <v>72</v>
      </c>
      <c r="C71" s="43">
        <v>275.5</v>
      </c>
      <c r="D71" s="44">
        <v>275.5</v>
      </c>
      <c r="E71" s="38">
        <f t="shared" si="0"/>
        <v>100</v>
      </c>
    </row>
    <row r="72" spans="1:5" s="3" customFormat="1" ht="21" thickBot="1">
      <c r="A72" s="78" t="s">
        <v>40</v>
      </c>
      <c r="B72" s="31" t="s">
        <v>187</v>
      </c>
      <c r="C72" s="32">
        <f>C73</f>
        <v>-41.2</v>
      </c>
      <c r="D72" s="32">
        <f>D73</f>
        <v>-41.2</v>
      </c>
      <c r="E72" s="47"/>
    </row>
    <row r="73" spans="1:5" s="3" customFormat="1" ht="20.25">
      <c r="A73" s="79" t="s">
        <v>41</v>
      </c>
      <c r="B73" s="33" t="s">
        <v>73</v>
      </c>
      <c r="C73" s="34">
        <v>-41.2</v>
      </c>
      <c r="D73" s="35">
        <v>-41.2</v>
      </c>
      <c r="E73" s="36"/>
    </row>
    <row r="74" spans="1:5" s="3" customFormat="1" ht="36.75" thickBot="1">
      <c r="A74" s="83" t="s">
        <v>42</v>
      </c>
      <c r="B74" s="39" t="s">
        <v>134</v>
      </c>
      <c r="C74" s="40">
        <v>-41.2</v>
      </c>
      <c r="D74" s="41">
        <v>-41.2</v>
      </c>
      <c r="E74" s="38"/>
    </row>
    <row r="75" spans="1:5" s="3" customFormat="1" ht="21" thickBot="1">
      <c r="A75" s="78" t="s">
        <v>43</v>
      </c>
      <c r="B75" s="31" t="s">
        <v>183</v>
      </c>
      <c r="C75" s="32">
        <f>C76+C100</f>
        <v>681925.2</v>
      </c>
      <c r="D75" s="32">
        <f>D76+D100</f>
        <v>653768.29999999993</v>
      </c>
      <c r="E75" s="29">
        <f t="shared" si="0"/>
        <v>95.870969425972234</v>
      </c>
    </row>
    <row r="76" spans="1:5" s="3" customFormat="1" ht="54.75" thickBot="1">
      <c r="A76" s="78" t="s">
        <v>44</v>
      </c>
      <c r="B76" s="31" t="s">
        <v>181</v>
      </c>
      <c r="C76" s="32">
        <f>C77+C80+C89+C95</f>
        <v>678710.1</v>
      </c>
      <c r="D76" s="32">
        <f>D77+D80+D89+D95</f>
        <v>650553.19999999995</v>
      </c>
      <c r="E76" s="29">
        <f t="shared" si="0"/>
        <v>95.851409902401628</v>
      </c>
    </row>
    <row r="77" spans="1:5" s="3" customFormat="1" ht="36.75" thickBot="1">
      <c r="A77" s="78" t="s">
        <v>45</v>
      </c>
      <c r="B77" s="31" t="s">
        <v>182</v>
      </c>
      <c r="C77" s="32">
        <f>C78+C79</f>
        <v>297161</v>
      </c>
      <c r="D77" s="32">
        <f>D78+D79</f>
        <v>297161</v>
      </c>
      <c r="E77" s="29">
        <f t="shared" si="0"/>
        <v>100</v>
      </c>
    </row>
    <row r="78" spans="1:5" s="3" customFormat="1" ht="54">
      <c r="A78" s="83" t="s">
        <v>135</v>
      </c>
      <c r="B78" s="39" t="s">
        <v>178</v>
      </c>
      <c r="C78" s="40">
        <v>235408</v>
      </c>
      <c r="D78" s="41">
        <v>235408</v>
      </c>
      <c r="E78" s="36">
        <f t="shared" si="0"/>
        <v>100</v>
      </c>
    </row>
    <row r="79" spans="1:5" s="3" customFormat="1" ht="54.75" thickBot="1">
      <c r="A79" s="83" t="s">
        <v>136</v>
      </c>
      <c r="B79" s="39" t="s">
        <v>179</v>
      </c>
      <c r="C79" s="40">
        <v>61753</v>
      </c>
      <c r="D79" s="41">
        <v>61753</v>
      </c>
      <c r="E79" s="38">
        <f t="shared" si="0"/>
        <v>100</v>
      </c>
    </row>
    <row r="80" spans="1:5" s="3" customFormat="1" ht="54.75" thickBot="1">
      <c r="A80" s="78" t="s">
        <v>46</v>
      </c>
      <c r="B80" s="31" t="s">
        <v>180</v>
      </c>
      <c r="C80" s="32">
        <f>SUM(C81:C88)</f>
        <v>110057</v>
      </c>
      <c r="D80" s="32">
        <f>SUM(D81:D88)</f>
        <v>85872.9</v>
      </c>
      <c r="E80" s="29">
        <f>D80/C80*100</f>
        <v>78.025841155037838</v>
      </c>
    </row>
    <row r="81" spans="1:5" s="3" customFormat="1" ht="108">
      <c r="A81" s="83" t="s">
        <v>137</v>
      </c>
      <c r="B81" s="39" t="s">
        <v>138</v>
      </c>
      <c r="C81" s="40">
        <v>19386</v>
      </c>
      <c r="D81" s="41">
        <v>14387.1</v>
      </c>
      <c r="E81" s="36">
        <f t="shared" si="0"/>
        <v>74.213865676261221</v>
      </c>
    </row>
    <row r="82" spans="1:5" s="3" customFormat="1" ht="144">
      <c r="A82" s="83" t="s">
        <v>139</v>
      </c>
      <c r="B82" s="39" t="s">
        <v>140</v>
      </c>
      <c r="C82" s="40">
        <v>58000</v>
      </c>
      <c r="D82" s="41">
        <v>40554.5</v>
      </c>
      <c r="E82" s="36">
        <f t="shared" si="0"/>
        <v>69.921551724137927</v>
      </c>
    </row>
    <row r="83" spans="1:5" s="3" customFormat="1" ht="126">
      <c r="A83" s="83" t="s">
        <v>141</v>
      </c>
      <c r="B83" s="39" t="s">
        <v>142</v>
      </c>
      <c r="C83" s="40">
        <v>7230</v>
      </c>
      <c r="D83" s="41">
        <v>6088.8</v>
      </c>
      <c r="E83" s="36">
        <f t="shared" si="0"/>
        <v>84.215767634854771</v>
      </c>
    </row>
    <row r="84" spans="1:5" s="3" customFormat="1" ht="72">
      <c r="A84" s="83" t="s">
        <v>143</v>
      </c>
      <c r="B84" s="39" t="s">
        <v>144</v>
      </c>
      <c r="C84" s="40">
        <v>9074.6</v>
      </c>
      <c r="D84" s="41">
        <v>8666.7000000000007</v>
      </c>
      <c r="E84" s="37">
        <f t="shared" si="0"/>
        <v>95.505036034646167</v>
      </c>
    </row>
    <row r="85" spans="1:5" s="3" customFormat="1" ht="72">
      <c r="A85" s="83" t="s">
        <v>145</v>
      </c>
      <c r="B85" s="39" t="s">
        <v>146</v>
      </c>
      <c r="C85" s="40">
        <v>800</v>
      </c>
      <c r="D85" s="41">
        <v>800</v>
      </c>
      <c r="E85" s="37">
        <f t="shared" si="0"/>
        <v>100</v>
      </c>
    </row>
    <row r="86" spans="1:5" s="3" customFormat="1" ht="36">
      <c r="A86" s="83" t="s">
        <v>147</v>
      </c>
      <c r="B86" s="39" t="s">
        <v>148</v>
      </c>
      <c r="C86" s="40">
        <v>1920.4</v>
      </c>
      <c r="D86" s="41">
        <v>1920.4</v>
      </c>
      <c r="E86" s="37">
        <f t="shared" ref="E86" si="9">D86/C86*100</f>
        <v>100</v>
      </c>
    </row>
    <row r="87" spans="1:5" s="3" customFormat="1" ht="36">
      <c r="A87" s="83" t="s">
        <v>77</v>
      </c>
      <c r="B87" s="39" t="s">
        <v>149</v>
      </c>
      <c r="C87" s="40">
        <v>10179</v>
      </c>
      <c r="D87" s="41">
        <v>10179</v>
      </c>
      <c r="E87" s="37">
        <f t="shared" si="0"/>
        <v>100</v>
      </c>
    </row>
    <row r="88" spans="1:5" s="2" customFormat="1" ht="43.9" customHeight="1" thickBot="1">
      <c r="A88" s="69" t="s">
        <v>150</v>
      </c>
      <c r="B88" s="42" t="s">
        <v>151</v>
      </c>
      <c r="C88" s="43">
        <v>3467</v>
      </c>
      <c r="D88" s="44">
        <v>3276.4</v>
      </c>
      <c r="E88" s="38">
        <f t="shared" ref="E88:E102" si="10">D88/C88*100</f>
        <v>94.502451687337768</v>
      </c>
    </row>
    <row r="89" spans="1:5" s="3" customFormat="1" ht="36.75" thickBot="1">
      <c r="A89" s="78" t="s">
        <v>47</v>
      </c>
      <c r="B89" s="31" t="s">
        <v>184</v>
      </c>
      <c r="C89" s="32">
        <f>SUM(C90:C94)</f>
        <v>250395.5</v>
      </c>
      <c r="D89" s="32">
        <f>SUM(D90:D94)</f>
        <v>246507.1</v>
      </c>
      <c r="E89" s="29">
        <f t="shared" si="10"/>
        <v>98.447096693031625</v>
      </c>
    </row>
    <row r="90" spans="1:5" s="3" customFormat="1" ht="54">
      <c r="A90" s="79" t="s">
        <v>152</v>
      </c>
      <c r="B90" s="33" t="s">
        <v>154</v>
      </c>
      <c r="C90" s="34">
        <v>30981.3</v>
      </c>
      <c r="D90" s="35">
        <v>28752.9</v>
      </c>
      <c r="E90" s="36">
        <f t="shared" si="10"/>
        <v>92.807274065323284</v>
      </c>
    </row>
    <row r="91" spans="1:5" s="3" customFormat="1" ht="72">
      <c r="A91" s="83" t="s">
        <v>153</v>
      </c>
      <c r="B91" s="39" t="s">
        <v>155</v>
      </c>
      <c r="C91" s="40">
        <v>684.4</v>
      </c>
      <c r="D91" s="41">
        <v>684.4</v>
      </c>
      <c r="E91" s="37">
        <f t="shared" si="10"/>
        <v>100</v>
      </c>
    </row>
    <row r="92" spans="1:5" s="3" customFormat="1" ht="90">
      <c r="A92" s="83" t="s">
        <v>156</v>
      </c>
      <c r="B92" s="39" t="s">
        <v>158</v>
      </c>
      <c r="C92" s="40">
        <v>2.1</v>
      </c>
      <c r="D92" s="41">
        <v>2.1</v>
      </c>
      <c r="E92" s="37">
        <f t="shared" si="10"/>
        <v>100</v>
      </c>
    </row>
    <row r="93" spans="1:5" s="2" customFormat="1" ht="54">
      <c r="A93" s="83" t="s">
        <v>157</v>
      </c>
      <c r="B93" s="39" t="s">
        <v>74</v>
      </c>
      <c r="C93" s="40">
        <v>1084</v>
      </c>
      <c r="D93" s="41">
        <v>1084</v>
      </c>
      <c r="E93" s="37">
        <f t="shared" si="10"/>
        <v>100</v>
      </c>
    </row>
    <row r="94" spans="1:5" s="3" customFormat="1" ht="26.45" customHeight="1" thickBot="1">
      <c r="A94" s="82" t="s">
        <v>48</v>
      </c>
      <c r="B94" s="42" t="s">
        <v>159</v>
      </c>
      <c r="C94" s="43">
        <v>217643.7</v>
      </c>
      <c r="D94" s="44">
        <v>215983.7</v>
      </c>
      <c r="E94" s="38">
        <f t="shared" si="10"/>
        <v>99.237285526757717</v>
      </c>
    </row>
    <row r="95" spans="1:5" s="3" customFormat="1" ht="21" thickBot="1">
      <c r="A95" s="78" t="s">
        <v>49</v>
      </c>
      <c r="B95" s="31" t="s">
        <v>185</v>
      </c>
      <c r="C95" s="32">
        <f>SUM(C96:C99)</f>
        <v>21096.6</v>
      </c>
      <c r="D95" s="32">
        <f>SUM(D96:D99)</f>
        <v>21012.2</v>
      </c>
      <c r="E95" s="29">
        <f t="shared" si="10"/>
        <v>99.599935534635918</v>
      </c>
    </row>
    <row r="96" spans="1:5" ht="105.6" customHeight="1">
      <c r="A96" s="83" t="s">
        <v>161</v>
      </c>
      <c r="B96" s="39" t="s">
        <v>160</v>
      </c>
      <c r="C96" s="40">
        <v>255.1</v>
      </c>
      <c r="D96" s="40">
        <v>252.7</v>
      </c>
      <c r="E96" s="36">
        <f t="shared" si="10"/>
        <v>99.059192473539781</v>
      </c>
    </row>
    <row r="97" spans="1:5" ht="160.9" customHeight="1">
      <c r="A97" s="83" t="s">
        <v>163</v>
      </c>
      <c r="B97" s="39" t="s">
        <v>162</v>
      </c>
      <c r="C97" s="40">
        <v>13854.7</v>
      </c>
      <c r="D97" s="41">
        <v>13777.6</v>
      </c>
      <c r="E97" s="37">
        <f t="shared" si="10"/>
        <v>99.443510144571874</v>
      </c>
    </row>
    <row r="98" spans="1:5" ht="54">
      <c r="A98" s="83" t="s">
        <v>165</v>
      </c>
      <c r="B98" s="39" t="s">
        <v>164</v>
      </c>
      <c r="C98" s="40">
        <v>1020.4</v>
      </c>
      <c r="D98" s="41">
        <v>1020.4</v>
      </c>
      <c r="E98" s="38">
        <f t="shared" ref="E98" si="11">D98/C98*100</f>
        <v>100</v>
      </c>
    </row>
    <row r="99" spans="1:5" ht="36.75" thickBot="1">
      <c r="A99" s="83" t="s">
        <v>166</v>
      </c>
      <c r="B99" s="39" t="s">
        <v>167</v>
      </c>
      <c r="C99" s="40">
        <v>5966.4</v>
      </c>
      <c r="D99" s="41">
        <v>5961.5</v>
      </c>
      <c r="E99" s="38">
        <f t="shared" si="10"/>
        <v>99.917873424510589</v>
      </c>
    </row>
    <row r="100" spans="1:5" ht="21" thickBot="1">
      <c r="A100" s="78" t="s">
        <v>50</v>
      </c>
      <c r="B100" s="31" t="s">
        <v>186</v>
      </c>
      <c r="C100" s="32">
        <f>C101+C102</f>
        <v>3215.1</v>
      </c>
      <c r="D100" s="32">
        <f>D101+D102</f>
        <v>3215.1</v>
      </c>
      <c r="E100" s="29">
        <f t="shared" si="10"/>
        <v>100</v>
      </c>
    </row>
    <row r="101" spans="1:5" ht="54">
      <c r="A101" s="83" t="s">
        <v>168</v>
      </c>
      <c r="B101" s="39" t="s">
        <v>170</v>
      </c>
      <c r="C101" s="40">
        <v>1806.6</v>
      </c>
      <c r="D101" s="41">
        <v>1806.6</v>
      </c>
      <c r="E101" s="36">
        <f t="shared" si="10"/>
        <v>100</v>
      </c>
    </row>
    <row r="102" spans="1:5" ht="36.75" thickBot="1">
      <c r="A102" s="85" t="s">
        <v>169</v>
      </c>
      <c r="B102" s="48" t="s">
        <v>171</v>
      </c>
      <c r="C102" s="49">
        <v>1408.5</v>
      </c>
      <c r="D102" s="50">
        <v>1408.5</v>
      </c>
      <c r="E102" s="45">
        <f t="shared" si="10"/>
        <v>100</v>
      </c>
    </row>
    <row r="103" spans="1:5" ht="20.25">
      <c r="A103" s="86"/>
      <c r="B103" s="21"/>
      <c r="C103" s="25"/>
      <c r="D103" s="25"/>
      <c r="E103" s="26"/>
    </row>
    <row r="104" spans="1:5" ht="20.25">
      <c r="A104" s="86"/>
      <c r="B104" s="20"/>
      <c r="C104" s="27"/>
      <c r="D104" s="27"/>
      <c r="E104" s="23"/>
    </row>
  </sheetData>
  <mergeCells count="10">
    <mergeCell ref="A11:A12"/>
    <mergeCell ref="B11:B12"/>
    <mergeCell ref="E11:E12"/>
    <mergeCell ref="C11:C12"/>
    <mergeCell ref="D11:D12"/>
    <mergeCell ref="A6:E6"/>
    <mergeCell ref="D1:E1"/>
    <mergeCell ref="A4:E4"/>
    <mergeCell ref="A2:E2"/>
    <mergeCell ref="A3:E3"/>
  </mergeCells>
  <pageMargins left="0.39370078740157483" right="0.39370078740157483" top="0.39370078740157483" bottom="0.39370078740157483" header="0" footer="0"/>
  <pageSetup paperSize="9" scale="55" fitToHeight="10" orientation="portrait" r:id="rId1"/>
  <headerFooter>
    <oddFooter>Страница &amp;P</oddFooter>
    <evenFooter>&amp;R&amp;D СТР. &amp;P</evenFooter>
  </headerFooter>
  <rowBreaks count="5" manualBreakCount="5">
    <brk id="55" max="4" man="1"/>
    <brk id="65" max="4" man="1"/>
    <brk id="80" max="4" man="1"/>
    <brk id="93" max="4" man="1"/>
    <brk id="9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026474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1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4BC24-3498-4640-B78D-3DD0BBD456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Коробова</dc:creator>
  <cp:lastModifiedBy>1</cp:lastModifiedBy>
  <cp:lastPrinted>2024-03-14T09:14:59Z</cp:lastPrinted>
  <dcterms:created xsi:type="dcterms:W3CDTF">2022-01-19T10:57:27Z</dcterms:created>
  <dcterms:modified xsi:type="dcterms:W3CDTF">2024-04-24T08:30:33Z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0503317G_20210101.xlsx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20.2.0.369479829</vt:lpwstr>
  </property>
  <property fmtid="{D5CDD505-2E9C-101B-9397-08002B2CF9AE}" pid="6" name="Тип сервера">
    <vt:lpwstr>MSSQL</vt:lpwstr>
  </property>
  <property fmtid="{D5CDD505-2E9C-101B-9397-08002B2CF9AE}" pid="7" name="Сервер">
    <vt:lpwstr>S</vt:lpwstr>
  </property>
  <property fmtid="{D5CDD505-2E9C-101B-9397-08002B2CF9AE}" pid="8" name="База">
    <vt:lpwstr>KSW_Smart</vt:lpwstr>
  </property>
  <property fmtid="{D5CDD505-2E9C-101B-9397-08002B2CF9AE}" pid="9" name="Пользователь">
    <vt:lpwstr>fino4302508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